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R-VII\FUNDUSZ DRÓG SAMORZĄDOWYCH\RFRD-2023\NABÓR\Dokumenty naborowe\"/>
    </mc:Choice>
  </mc:AlternateContent>
  <xr:revisionPtr revIDLastSave="0" documentId="8_{A320B06A-36AF-4962-847B-8CA6324E5190}" xr6:coauthVersionLast="36" xr6:coauthVersionMax="36" xr10:uidLastSave="{00000000-0000-0000-0000-000000000000}"/>
  <workbookProtection workbookAlgorithmName="SHA-512" workbookHashValue="40C2VNuKqBCEVAzbdOWT6kgUrQvfJo7NC0zCOXhWR9sbe1eXoIB0TJFqU7CsgYc3QjpnyHyZamanbcqSheC1UQ==" workbookSaltValue="+4hGQOIjtROb3vcKWvKiaA==" workbookSpinCount="100000" lockStructure="1"/>
  <bookViews>
    <workbookView xWindow="0" yWindow="0" windowWidth="28800" windowHeight="12225" xr2:uid="{00000000-000D-0000-FFFF-FFFF00000000}"/>
  </bookViews>
  <sheets>
    <sheet name="wniosek" sheetId="1" r:id="rId1"/>
    <sheet name="powiaty" sheetId="3" state="hidden" r:id="rId2"/>
    <sheet name="gminy" sheetId="4" state="hidden" r:id="rId3"/>
    <sheet name="inne" sheetId="2" state="hidden" r:id="rId4"/>
    <sheet name="dane" sheetId="5" state="hidden" r:id="rId5"/>
    <sheet name="Ocena" sheetId="8" state="hidden" r:id="rId6"/>
    <sheet name="zbiorczy" sheetId="12" state="hidden" r:id="rId7"/>
    <sheet name="Karta oceny" sheetId="13" state="hidden" r:id="rId8"/>
  </sheets>
  <definedNames>
    <definedName name="_xlnm.Print_Area" localSheetId="0">wniosek!$A$1:$H$320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6" i="1" l="1"/>
  <c r="F107" i="1" l="1"/>
  <c r="F108" i="1"/>
  <c r="F109" i="1"/>
  <c r="F110" i="1"/>
  <c r="F111" i="1"/>
  <c r="F112" i="1"/>
  <c r="F113" i="1"/>
  <c r="F114" i="1"/>
  <c r="F115" i="1"/>
  <c r="H245" i="1"/>
  <c r="C142" i="1"/>
  <c r="E3" i="5"/>
  <c r="D3" i="5"/>
  <c r="D8" i="13" s="1"/>
  <c r="D8" i="8" l="1"/>
  <c r="J45" i="8"/>
  <c r="Q3" i="12" s="1"/>
  <c r="H35" i="13" s="1"/>
  <c r="J33" i="8"/>
  <c r="N3" i="12" s="1"/>
  <c r="H27" i="13" s="1"/>
  <c r="V3" i="5"/>
  <c r="Q3" i="5"/>
  <c r="P3" i="5"/>
  <c r="I3" i="5"/>
  <c r="H223" i="1" l="1"/>
  <c r="G223" i="1"/>
  <c r="F223" i="1"/>
  <c r="E223" i="1"/>
  <c r="N3" i="5" s="1"/>
  <c r="G43" i="8" s="1"/>
  <c r="I43" i="8" s="1"/>
  <c r="J43" i="8" s="1"/>
  <c r="F198" i="1"/>
  <c r="E198" i="1"/>
  <c r="O3" i="5" l="1"/>
  <c r="G44" i="8" s="1"/>
  <c r="H224" i="1"/>
  <c r="U3" i="5"/>
  <c r="G116" i="1" l="1"/>
  <c r="G142" i="1"/>
  <c r="T3" i="5" l="1"/>
  <c r="S3" i="5"/>
  <c r="G13" i="8" l="1"/>
  <c r="G22" i="8" l="1"/>
  <c r="C4" i="8"/>
  <c r="H30" i="8"/>
  <c r="C4" i="13"/>
  <c r="A3" i="12"/>
  <c r="H26" i="13"/>
  <c r="J17" i="8"/>
  <c r="H13" i="13" s="1"/>
  <c r="J23" i="8"/>
  <c r="J24" i="8"/>
  <c r="H18" i="13" s="1"/>
  <c r="J25" i="8"/>
  <c r="H19" i="13" s="1"/>
  <c r="J26" i="8"/>
  <c r="H20" i="13" s="1"/>
  <c r="J27" i="8"/>
  <c r="H21" i="13" s="1"/>
  <c r="J28" i="8"/>
  <c r="H22" i="13" s="1"/>
  <c r="J29" i="8"/>
  <c r="J3" i="12" s="1"/>
  <c r="H23" i="13" s="1"/>
  <c r="J31" i="8"/>
  <c r="L3" i="12" s="1"/>
  <c r="H25" i="13" s="1"/>
  <c r="J32" i="8"/>
  <c r="M3" i="12" s="1"/>
  <c r="H17" i="8" l="1"/>
  <c r="H17" i="13"/>
  <c r="J30" i="8"/>
  <c r="K3" i="12" s="1"/>
  <c r="H24" i="13" s="1"/>
  <c r="G21" i="8"/>
  <c r="I21" i="8" s="1"/>
  <c r="I22" i="8"/>
  <c r="I29" i="8" l="1"/>
  <c r="J21" i="8"/>
  <c r="H16" i="13" s="1"/>
  <c r="G14" i="8"/>
  <c r="I14" i="8" s="1"/>
  <c r="W3" i="5" l="1"/>
  <c r="G41" i="8"/>
  <c r="I41" i="8" s="1"/>
  <c r="R3" i="5"/>
  <c r="J41" i="8" l="1"/>
  <c r="H33" i="13" s="1"/>
  <c r="I13" i="8"/>
  <c r="G15" i="8"/>
  <c r="I15" i="8" s="1"/>
  <c r="G3" i="5"/>
  <c r="F3" i="12" s="1"/>
  <c r="F3" i="5"/>
  <c r="C3" i="12" l="1"/>
  <c r="E3" i="12"/>
  <c r="C6" i="13"/>
  <c r="J13" i="8"/>
  <c r="H12" i="13" s="1"/>
  <c r="C6" i="8"/>
  <c r="E67" i="1"/>
  <c r="C38" i="1" l="1"/>
  <c r="X3" i="5" s="1"/>
  <c r="Y3" i="5" s="1"/>
  <c r="Z3" i="5" s="1"/>
  <c r="H13" i="8"/>
  <c r="B81" i="1"/>
  <c r="AB3" i="5" l="1"/>
  <c r="H11" i="8"/>
  <c r="H3" i="12" s="1"/>
  <c r="D100" i="1"/>
  <c r="H3" i="5" s="1"/>
  <c r="G19" i="8" l="1"/>
  <c r="U19" i="8" s="1"/>
  <c r="G3" i="12"/>
  <c r="H11" i="13"/>
  <c r="F199" i="1"/>
  <c r="M3" i="5" s="1"/>
  <c r="E142" i="1"/>
  <c r="XEY105" i="1"/>
  <c r="XFD106" i="1"/>
  <c r="XFD111" i="1"/>
  <c r="XFD112" i="1"/>
  <c r="XFD113" i="1"/>
  <c r="XFD115" i="1"/>
  <c r="L19" i="8" l="1"/>
  <c r="P19" i="8"/>
  <c r="Q19" i="8"/>
  <c r="T19" i="8"/>
  <c r="K19" i="8"/>
  <c r="O19" i="8"/>
  <c r="N19" i="8"/>
  <c r="R19" i="8"/>
  <c r="S19" i="8"/>
  <c r="M19" i="8"/>
  <c r="G143" i="1"/>
  <c r="J3" i="5" s="1"/>
  <c r="G36" i="8" s="1"/>
  <c r="I36" i="8" s="1"/>
  <c r="J36" i="8" s="1"/>
  <c r="G40" i="8"/>
  <c r="I40" i="8" s="1"/>
  <c r="J40" i="8" s="1"/>
  <c r="H32" i="13" s="1"/>
  <c r="I44" i="8"/>
  <c r="J44" i="8" s="1"/>
  <c r="J19" i="8" l="1"/>
  <c r="H15" i="13"/>
  <c r="H19" i="8"/>
  <c r="H42" i="8"/>
  <c r="P3" i="12" s="1"/>
  <c r="H34" i="13" s="1"/>
  <c r="H30" i="13"/>
  <c r="F67" i="1"/>
  <c r="E69" i="1" s="1"/>
  <c r="A38" i="1" s="1"/>
  <c r="H18" i="8" l="1"/>
  <c r="I3" i="12" s="1"/>
  <c r="H10" i="8"/>
  <c r="E171" i="1"/>
  <c r="H14" i="13" l="1"/>
  <c r="H10" i="13" s="1"/>
  <c r="D171" i="1"/>
  <c r="F171" i="1"/>
  <c r="L3" i="5" s="1"/>
  <c r="G39" i="8" s="1"/>
  <c r="I39" i="8" s="1"/>
  <c r="J39" i="8" s="1"/>
  <c r="C171" i="1"/>
  <c r="K3" i="5" s="1"/>
  <c r="F172" i="1" l="1"/>
  <c r="G38" i="8"/>
  <c r="I38" i="8" s="1"/>
  <c r="J38" i="8" s="1"/>
  <c r="H36" i="8" s="1"/>
  <c r="H34" i="8" s="1"/>
  <c r="H46" i="8" l="1"/>
  <c r="H35" i="8"/>
  <c r="O3" i="12" s="1"/>
  <c r="H31" i="13"/>
  <c r="H29" i="13" l="1"/>
  <c r="H28" i="13" s="1"/>
  <c r="B3" i="12"/>
  <c r="H36" i="13"/>
</calcChain>
</file>

<file path=xl/sharedStrings.xml><?xml version="1.0" encoding="utf-8"?>
<sst xmlns="http://schemas.openxmlformats.org/spreadsheetml/2006/main" count="787" uniqueCount="562">
  <si>
    <t>gminnego</t>
  </si>
  <si>
    <t>powiatowego</t>
  </si>
  <si>
    <t>(wybierz)</t>
  </si>
  <si>
    <t>Powiat</t>
  </si>
  <si>
    <t>gmina miejska</t>
  </si>
  <si>
    <t>gmina miejsko-wiejska</t>
  </si>
  <si>
    <t>gmina wiejska</t>
  </si>
  <si>
    <t>powiatowa</t>
  </si>
  <si>
    <t>gminna</t>
  </si>
  <si>
    <t>III. Koszt zadania</t>
  </si>
  <si>
    <t>Lp.</t>
  </si>
  <si>
    <t>od</t>
  </si>
  <si>
    <t>do</t>
  </si>
  <si>
    <t>IV. Harmonogram rzeczowo-finansowy</t>
  </si>
  <si>
    <t>odcinki (lp.)</t>
  </si>
  <si>
    <t>SUMA:</t>
  </si>
  <si>
    <t>przekrój</t>
  </si>
  <si>
    <t>szerokość</t>
  </si>
  <si>
    <t>str. lewa</t>
  </si>
  <si>
    <t>str. prawa</t>
  </si>
  <si>
    <t>poza jezdnią</t>
  </si>
  <si>
    <t>liczba</t>
  </si>
  <si>
    <t>w tym z peronami</t>
  </si>
  <si>
    <t>z dr. powiatową</t>
  </si>
  <si>
    <t>z dr. wojewódzką</t>
  </si>
  <si>
    <t>z dr. krajową</t>
  </si>
  <si>
    <t>W załączeniu przedkładam:</t>
  </si>
  <si>
    <t>miejscowość i data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</si>
  <si>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</si>
  <si>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</si>
  <si>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</si>
  <si>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</si>
  <si>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</si>
  <si>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</si>
  <si>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</si>
  <si>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</si>
  <si>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</si>
  <si>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</si>
  <si>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</si>
  <si>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</si>
  <si>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</si>
  <si>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</si>
  <si>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</si>
  <si>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</si>
  <si>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</si>
  <si>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</si>
  <si>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</si>
  <si>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</si>
  <si>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</si>
  <si>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</si>
  <si>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</si>
  <si>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</si>
  <si>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</si>
  <si>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</si>
  <si>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</si>
  <si>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</si>
  <si>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</si>
  <si>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</si>
  <si>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</si>
  <si>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</si>
  <si>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</si>
  <si>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</si>
  <si>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</si>
  <si>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</si>
  <si>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</si>
  <si>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</si>
  <si>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</si>
  <si>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</si>
  <si>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</si>
  <si>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</si>
  <si>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</si>
  <si>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</si>
  <si>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</si>
  <si>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</si>
  <si>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</si>
  <si>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dwukierunkowa
o szer. min. 2 m</t>
  </si>
  <si>
    <t>IV.1.</t>
  </si>
  <si>
    <t>IV.2.</t>
  </si>
  <si>
    <t>Inwestycja realizowana na terenie wiejskim</t>
  </si>
  <si>
    <t>Zaświadczenie właściwego organu architektoniczno-budowlanego o braku podstaw do wniesienia sprzeciwu wobec przedłożonego zgłoszenia inwestora (należy wskazać numer, datę i organ wydający każdy załączony dokument)</t>
  </si>
  <si>
    <t>zadanie obejmuje wyłącznie drogi publiczne, które zostały zaliczone do kategorii dróg powiatowych lub gminnych;</t>
  </si>
  <si>
    <t>środki własne jednostki samorządu terytorialnego przeznaczone na realizację zadania nie obejmują środków pochodzących z budżetu państwa oraz z budżetu Unii Europejskiej;</t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</si>
  <si>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</si>
  <si>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</si>
  <si>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</si>
  <si>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</si>
  <si>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</si>
  <si>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</si>
  <si>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</si>
  <si>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</si>
  <si>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</si>
  <si>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</si>
  <si>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</si>
  <si>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</si>
  <si>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</si>
  <si>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</si>
  <si>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</si>
  <si>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</si>
  <si>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</si>
  <si>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</si>
  <si>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</si>
  <si>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</si>
  <si>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</si>
  <si>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</si>
  <si>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</si>
  <si>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</si>
  <si>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</si>
  <si>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</si>
  <si>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</si>
  <si>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</si>
  <si>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</si>
  <si>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</si>
  <si>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</si>
  <si>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</si>
  <si>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</si>
  <si>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</si>
  <si>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</si>
  <si>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</si>
  <si>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</si>
  <si>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</si>
  <si>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</si>
  <si>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</si>
  <si>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</si>
  <si>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</si>
  <si>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</si>
  <si>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</si>
  <si>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</si>
  <si>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</si>
  <si>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</si>
  <si>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</si>
  <si>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</si>
  <si>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</si>
  <si>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</si>
  <si>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</si>
  <si>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</si>
  <si>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</si>
  <si>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</si>
  <si>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</si>
  <si>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</si>
  <si>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</si>
  <si>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</si>
  <si>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</si>
  <si>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</si>
  <si>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</si>
  <si>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</si>
  <si>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</si>
  <si>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</si>
  <si>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</si>
  <si>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</si>
  <si>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</si>
  <si>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</si>
  <si>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</si>
  <si>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</si>
  <si>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</si>
  <si>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</si>
  <si>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</si>
  <si>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</si>
  <si>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</si>
  <si>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</si>
  <si>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</si>
  <si>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</si>
  <si>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</si>
  <si>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</si>
  <si>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</si>
  <si>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</si>
  <si>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</si>
  <si>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</si>
  <si>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</si>
  <si>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</si>
  <si>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</si>
  <si>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</si>
  <si>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</si>
  <si>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</si>
  <si>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</si>
  <si>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</si>
  <si>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</si>
  <si>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</si>
  <si>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</si>
  <si>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</si>
  <si>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</si>
  <si>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</si>
  <si>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</si>
  <si>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</si>
  <si>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</si>
  <si>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</si>
  <si>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</si>
  <si>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</si>
  <si>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</si>
  <si>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</si>
  <si>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</si>
  <si>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</si>
  <si>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</si>
  <si>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</si>
  <si>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</si>
  <si>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</si>
  <si>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</si>
  <si>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</si>
  <si>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</si>
  <si>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</si>
  <si>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</si>
  <si>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</si>
  <si>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</si>
  <si>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</si>
  <si>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</si>
  <si>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</si>
  <si>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</si>
  <si>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</si>
  <si>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</si>
  <si>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</si>
  <si>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</si>
  <si>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</si>
  <si>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</si>
  <si>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</si>
  <si>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</si>
  <si>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</si>
  <si>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</si>
  <si>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</si>
  <si>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</si>
  <si>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</si>
  <si>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</si>
  <si>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</si>
  <si>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</si>
  <si>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</si>
  <si>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</si>
  <si>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</si>
  <si>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</si>
  <si>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</si>
  <si>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</si>
  <si>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</si>
  <si>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</si>
  <si>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</si>
  <si>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</si>
  <si>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</si>
  <si>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</si>
  <si>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</si>
  <si>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</si>
  <si>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</si>
  <si>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</si>
  <si>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</si>
  <si>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</si>
  <si>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</si>
  <si>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</si>
  <si>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</si>
  <si>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</si>
  <si>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</si>
  <si>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</si>
  <si>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</si>
  <si>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</si>
  <si>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</si>
  <si>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</si>
  <si>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</si>
  <si>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</si>
  <si>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</si>
  <si>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</si>
  <si>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</si>
  <si>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</si>
  <si>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</si>
  <si>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</si>
  <si>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</si>
  <si>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</si>
  <si>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</si>
  <si>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</si>
  <si>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</si>
  <si>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</si>
  <si>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</si>
  <si>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</si>
  <si>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</si>
  <si>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</si>
  <si>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</si>
  <si>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</si>
  <si>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</si>
  <si>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</si>
  <si>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</si>
  <si>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</si>
  <si>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</si>
  <si>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</si>
  <si>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</si>
  <si>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</si>
  <si>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</si>
  <si>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</si>
  <si>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</si>
  <si>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</si>
  <si>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</si>
  <si>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</si>
  <si>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</si>
  <si>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</si>
  <si>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</si>
  <si>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</si>
  <si>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</si>
  <si>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</si>
  <si>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</si>
  <si>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</si>
  <si>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</si>
  <si>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</si>
  <si>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</si>
  <si>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</si>
  <si>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</si>
  <si>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</si>
  <si>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</si>
  <si>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</si>
  <si>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</si>
  <si>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</si>
  <si>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</si>
  <si>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</si>
  <si>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</si>
  <si>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</si>
  <si>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</si>
  <si>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</si>
  <si>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</si>
  <si>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</si>
  <si>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</si>
  <si>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</si>
  <si>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</si>
  <si>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</si>
  <si>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</si>
  <si>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</si>
  <si>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</si>
  <si>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</si>
  <si>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</si>
  <si>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</si>
  <si>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</si>
  <si>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</si>
  <si>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</si>
  <si>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</si>
  <si>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</si>
  <si>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</si>
  <si>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</si>
  <si>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</si>
  <si>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</si>
  <si>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</si>
  <si>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</si>
  <si>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</si>
  <si>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</si>
  <si>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</si>
  <si>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</si>
  <si>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</si>
  <si>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</si>
  <si>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</si>
  <si>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</si>
  <si>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</si>
  <si>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</si>
  <si>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</si>
  <si>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</si>
  <si>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t>Inne załączniki - nieobowiązkowe:</t>
  </si>
  <si>
    <t>po jezdni po pasie ruchu wyznaczonym dla rowerów</t>
  </si>
  <si>
    <t>Wnioskodawca oświadcza, że: (wybrać właściwe)</t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</si>
  <si>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</si>
  <si>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brak statusu drogi publicznej</t>
  </si>
  <si>
    <t>VI.1. Opis stanu dotychczas istniejącego</t>
  </si>
  <si>
    <t>WNIOSEK O DOFINANSOWANIE Z RZĄDOWEGO FUNDUSZU ROZWOJU DRÓG</t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</si>
  <si>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</si>
  <si>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</si>
  <si>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VI.2. Opis stanu projektowanego (podnoszenie standardów technicznych dróg gminnych i powiatowych, poprawa stanu bezpieczeństwa ruchu drogowego, w tym również niechronionych użytkowników drogi)</t>
  </si>
  <si>
    <t>IX. Oświadczenia wnioskodawcy:</t>
  </si>
  <si>
    <t>Jednocześnie oświadcza, że:</t>
  </si>
  <si>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</si>
  <si>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</si>
  <si>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</si>
  <si>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</si>
  <si>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</si>
  <si>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</si>
  <si>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</si>
  <si>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</si>
  <si>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Teren wiejski</t>
  </si>
  <si>
    <t>Przystanki</t>
  </si>
  <si>
    <t>Skrzyżowania</t>
  </si>
  <si>
    <t>Rozwiązania specjalne</t>
  </si>
  <si>
    <t>Okres realizacji zadania</t>
  </si>
  <si>
    <t>Kwalifikowalna wartośc zadania</t>
  </si>
  <si>
    <t>% dofinansowania</t>
  </si>
  <si>
    <t>Kwota dofinansowania w podziale na lata</t>
  </si>
  <si>
    <t>dr powiatowa</t>
  </si>
  <si>
    <t>dr wojewódzka</t>
  </si>
  <si>
    <t>dr krajowa</t>
  </si>
  <si>
    <t>1.</t>
  </si>
  <si>
    <t>IR-VII.801.19.XXX.2020</t>
  </si>
  <si>
    <t>N</t>
  </si>
  <si>
    <t>Załącznik nr 2</t>
  </si>
  <si>
    <t>KARTA OCENY MERYTORYCZNEJ WNIOSKU O DOFINANSOWANIE  W RAMACH FUNDUSZU</t>
  </si>
  <si>
    <t>Nr ewidencyjny wniosku:</t>
  </si>
  <si>
    <t xml:space="preserve">Nazwa zadania: </t>
  </si>
  <si>
    <t>Nazwa Wnioskodawcy:</t>
  </si>
  <si>
    <t>Wyrównanie potencjału społeczno-gospodarczego</t>
  </si>
  <si>
    <t>1.1.</t>
  </si>
  <si>
    <t>Zapewnienie spójności sieci dróg publicznych</t>
  </si>
  <si>
    <t>1.1.1.</t>
  </si>
  <si>
    <t>Powiązania z drogami wyższego rzędu</t>
  </si>
  <si>
    <t>z droga krajową</t>
  </si>
  <si>
    <t>z drogą wojewódzką</t>
  </si>
  <si>
    <t>z drogą powiatową</t>
  </si>
  <si>
    <t>1.1.2.</t>
  </si>
  <si>
    <t>mosty/wiadukty</t>
  </si>
  <si>
    <t>1.2.</t>
  </si>
  <si>
    <t>Zwiększenie dostępności transportowej jednostek administracyjnych</t>
  </si>
  <si>
    <t>1.2.1.</t>
  </si>
  <si>
    <t>1.2.2.</t>
  </si>
  <si>
    <t>przystanki</t>
  </si>
  <si>
    <t>przystanki wyposażone w perony</t>
  </si>
  <si>
    <t>1.2.3.</t>
  </si>
  <si>
    <t>Wpływ na funkcjonowanie służb ochrony przeciwpożarowej, ratownictwa, zarządzania kryzysowego, ochrony granic państwa (odcinki kluczowe dla zwiększenia szybkości reagowania służb ratowniczych, Policji, przeciwpożarowych)</t>
  </si>
  <si>
    <t>1.2.4.</t>
  </si>
  <si>
    <t>Wpływ na zwiększenie dostępności placówek edukacyjnych</t>
  </si>
  <si>
    <t>1.2.5.</t>
  </si>
  <si>
    <t>Wpływ na zwiększenie dostępności instytucji administracji publicznej</t>
  </si>
  <si>
    <t>1.2.6.</t>
  </si>
  <si>
    <t>Wpływ na zwiększenie dostępniości obiektów związanych z obronnością państwa</t>
  </si>
  <si>
    <t>1.2.7.</t>
  </si>
  <si>
    <t>Wpływ na zwiększenie dostępności instytucji z zakresu ochrony zdrowia</t>
  </si>
  <si>
    <t>1.2.8.</t>
  </si>
  <si>
    <t>Zadanie obejmuje drogę, po której odbywa się transport zbiorowy</t>
  </si>
  <si>
    <t>1.3.</t>
  </si>
  <si>
    <t>Wpływ na poprawę dostęności terenów inwestycyjnych (zakładów pracy, przedsiębiorstw i innych istotnych obiektów)</t>
  </si>
  <si>
    <t xml:space="preserve">1.4. </t>
  </si>
  <si>
    <t>Inwestycja zrealizowana na terenie wiejskim</t>
  </si>
  <si>
    <t>1.5.</t>
  </si>
  <si>
    <t>1.6.</t>
  </si>
  <si>
    <t>1.7.</t>
  </si>
  <si>
    <t>Sytuacja budżetowa JST, w tym w szczególności w zakresie poziomu zadłużenia oraz wydatków inwestycyjnych na tle średnich wydatków JST danego szczebla</t>
  </si>
  <si>
    <r>
      <t>Drogi publiczne o twardej nawierzchni na 100 km</t>
    </r>
    <r>
      <rPr>
        <b/>
        <sz val="10"/>
        <rFont val="Czcionka tekstu podstawowego"/>
        <charset val="238"/>
      </rPr>
      <t>²</t>
    </r>
    <r>
      <rPr>
        <b/>
        <sz val="10"/>
        <rFont val="Arial"/>
        <family val="2"/>
        <charset val="238"/>
      </rPr>
      <t>na tle JST danego szczebla</t>
    </r>
  </si>
  <si>
    <t>Komplementarność zadania ze Strategią na rzecz Odpowiedzialnego Rozwoju lub/i wdrażanymi programami rządowymi</t>
  </si>
  <si>
    <t>2.</t>
  </si>
  <si>
    <t>Poprawa jakości życia mieszkańców i zapewnienie spójności terytorialnej na obszarze województwa</t>
  </si>
  <si>
    <t>2.1.</t>
  </si>
  <si>
    <t>2.1.1.</t>
  </si>
  <si>
    <t xml:space="preserve">Chodnik </t>
  </si>
  <si>
    <t>2.1.2.</t>
  </si>
  <si>
    <t>Droga rowerowa</t>
  </si>
  <si>
    <t>po jezdni po pasie ruchu dla rowerów</t>
  </si>
  <si>
    <t>2.1.3.</t>
  </si>
  <si>
    <t>Droga pieszo - rowerowa</t>
  </si>
  <si>
    <t>2.1.4.</t>
  </si>
  <si>
    <t>Rozwiązania specjalne w zakresie brd</t>
  </si>
  <si>
    <t>2.2.</t>
  </si>
  <si>
    <t>Podnoszenie standardów technicznych dróg oraz zachowanie jednorodności sieci drogowej pod względem spełniania tych standardów</t>
  </si>
  <si>
    <t>Odwodnienie</t>
  </si>
  <si>
    <t>SUMA</t>
  </si>
  <si>
    <t>Poprawa stanu bezpieczeństwa ruchu drogowego</t>
  </si>
  <si>
    <t>2.1.Poprawa stanu bezpieczeństwa ruchu drogowego</t>
  </si>
  <si>
    <t>1.4.Inwestycja zrealizowana na terenie wiejskim</t>
  </si>
  <si>
    <t>1.3.Wpływ na poprawę dostęności terenów inwestycyjnych (zakładów pracy, przedsiębiorstw i innych istotnych obiektów)</t>
  </si>
  <si>
    <t>1.2.Zwiększenie dostępności transportowej jednostek administracyjnych</t>
  </si>
  <si>
    <t>1.1.Zapewnienie spójności sieci dróg publicznych</t>
  </si>
  <si>
    <t>2. Poprawa jakości życia mieszkańców i zapewnienie spójności terytorialnej na obszarze województwa</t>
  </si>
  <si>
    <t>1.Wyrównanie potencjału społeczno-gospodarczego</t>
  </si>
  <si>
    <t>SUMA PUNKTÓW: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</si>
  <si>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</si>
  <si>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</si>
  <si>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</si>
  <si>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</si>
  <si>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</si>
  <si>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Podpisy członków Komisji:</t>
  </si>
  <si>
    <t>2.3.</t>
  </si>
  <si>
    <t>2.3</t>
  </si>
  <si>
    <t>2.3.Podnoszenie standardów technicznych dróg oraz zachowanie jednorodności sieci drogowej pod względem spełniania tych standardów</t>
  </si>
  <si>
    <t>2.2.Odwodnienie</t>
  </si>
  <si>
    <t>Nazwa wnioskodawcy, adres</t>
  </si>
  <si>
    <r>
      <t xml:space="preserve">znak sprawy </t>
    </r>
    <r>
      <rPr>
        <i/>
        <sz val="14"/>
        <rFont val="Calibri"/>
        <family val="2"/>
        <charset val="238"/>
        <scheme val="minor"/>
      </rPr>
      <t>(wypełnia WUW)</t>
    </r>
  </si>
  <si>
    <r>
      <rPr>
        <b/>
        <sz val="20"/>
        <color theme="1"/>
        <rFont val="Calibri"/>
        <family val="2"/>
        <charset val="238"/>
        <scheme val="minor"/>
      </rPr>
      <t xml:space="preserve">Wojewoda Wielkopolski
Wydział Infrastruktury i Rolnictwa
</t>
    </r>
    <r>
      <rPr>
        <sz val="20"/>
        <color theme="1"/>
        <rFont val="Calibri"/>
        <family val="2"/>
        <charset val="238"/>
        <scheme val="minor"/>
      </rPr>
      <t>al. Niepodległości 16/18, 61-713 Poznań
rfrd@poznan.uw.gov.pl</t>
    </r>
  </si>
  <si>
    <r>
      <t xml:space="preserve">Kategoria drogi 
</t>
    </r>
    <r>
      <rPr>
        <sz val="10"/>
        <color theme="1"/>
        <rFont val="Calibri"/>
        <family val="2"/>
        <charset val="238"/>
        <scheme val="minor"/>
      </rPr>
      <t>droga nie posiadająca statusu drogi publicznej nie stanowi drogi gminnej/powiatowej</t>
    </r>
  </si>
  <si>
    <r>
      <t xml:space="preserve">CAŁKOWITA WARTOŚĆ INWESTYCJI
</t>
    </r>
    <r>
      <rPr>
        <sz val="14"/>
        <color theme="1"/>
        <rFont val="Calibri"/>
        <family val="2"/>
        <charset val="238"/>
        <scheme val="minor"/>
      </rPr>
      <t>(zł)</t>
    </r>
  </si>
  <si>
    <r>
      <rPr>
        <b/>
        <sz val="14"/>
        <color theme="1"/>
        <rFont val="Calibri"/>
        <family val="2"/>
        <charset val="238"/>
        <scheme val="minor"/>
      </rPr>
      <t xml:space="preserve">KWALIFIKOWALNA WARTOŚĆ ZADANIA
</t>
    </r>
    <r>
      <rPr>
        <sz val="14"/>
        <color theme="1"/>
        <rFont val="Calibri"/>
        <family val="2"/>
        <charset val="238"/>
        <scheme val="minor"/>
      </rPr>
      <t>(zł)</t>
    </r>
  </si>
  <si>
    <r>
      <t xml:space="preserve">odcinki </t>
    </r>
    <r>
      <rPr>
        <sz val="14"/>
        <color theme="1"/>
        <rFont val="Calibri"/>
        <family val="2"/>
        <charset val="238"/>
        <scheme val="minor"/>
      </rPr>
      <t>(lp.)</t>
    </r>
  </si>
  <si>
    <r>
      <t>odcinki</t>
    </r>
    <r>
      <rPr>
        <sz val="14"/>
        <color theme="1"/>
        <rFont val="Calibri"/>
        <family val="2"/>
        <charset val="238"/>
        <scheme val="minor"/>
      </rPr>
      <t xml:space="preserve"> (lp.)</t>
    </r>
  </si>
  <si>
    <r>
      <t xml:space="preserve">droga rowerowa
</t>
    </r>
    <r>
      <rPr>
        <sz val="14"/>
        <color theme="1"/>
        <rFont val="Calibri"/>
        <family val="2"/>
        <charset val="238"/>
        <scheme val="minor"/>
      </rPr>
      <t>(zlokalizowana w pasie drogowym)</t>
    </r>
  </si>
  <si>
    <r>
      <t xml:space="preserve">Droga pieszo-rowerowa 
</t>
    </r>
    <r>
      <rPr>
        <sz val="14"/>
        <color theme="1"/>
        <rFont val="Calibri"/>
        <family val="2"/>
        <charset val="238"/>
        <scheme val="minor"/>
      </rPr>
      <t>(zlokalizowana w pasie drogowym)</t>
    </r>
  </si>
  <si>
    <r>
      <t xml:space="preserve">VII. Cel zadania 
</t>
    </r>
    <r>
      <rPr>
        <sz val="14"/>
        <color theme="1"/>
        <rFont val="Calibri"/>
        <family val="2"/>
        <charset val="238"/>
        <scheme val="minor"/>
      </rPr>
      <t>(w szczególności: połączenie z drogami wyższego rzędu, mosty i wiadukty, ograniczanie peryferyjności, zwiększenie dostępności komunikacyjnej istniejących lub planowanych terenów inwestycyjnych, wpływ na realizację programów rządowych, zwiększanie dostępności komunikacyjnej istniejących obiektów użyteczności publicznej oraz wpływ na funkcjonowanie komunikacji publicznej).</t>
    </r>
  </si>
  <si>
    <r>
      <t xml:space="preserve">Podpisy  i pieczątki osób upoważnionych z ramienia wnioskodawcy </t>
    </r>
    <r>
      <rPr>
        <sz val="16"/>
        <color theme="1"/>
        <rFont val="Calibri"/>
        <family val="2"/>
        <charset val="238"/>
        <scheme val="minor"/>
      </rPr>
      <t>(wraz z podpisem Skarbnika/Gł. Księgowego)</t>
    </r>
  </si>
  <si>
    <r>
      <t xml:space="preserve">Koszt kwalifikowalny
</t>
    </r>
    <r>
      <rPr>
        <sz val="12"/>
        <color theme="1"/>
        <rFont val="Calibri"/>
        <family val="2"/>
        <charset val="238"/>
        <scheme val="minor"/>
      </rPr>
      <t>(brutto)</t>
    </r>
  </si>
  <si>
    <r>
      <t xml:space="preserve">Koszt niekwalifikowalny
</t>
    </r>
    <r>
      <rPr>
        <sz val="12"/>
        <color theme="1"/>
        <rFont val="Calibri"/>
        <family val="2"/>
        <charset val="238"/>
        <scheme val="minor"/>
      </rPr>
      <t>(brutto)</t>
    </r>
  </si>
  <si>
    <r>
      <t xml:space="preserve">TERMIN REALIZACJI
</t>
    </r>
    <r>
      <rPr>
        <b/>
        <sz val="12"/>
        <color theme="1"/>
        <rFont val="Calibri"/>
        <family val="2"/>
        <charset val="238"/>
        <scheme val="minor"/>
      </rPr>
      <t>(w miesiącach w formacie mm.rrrr)</t>
    </r>
    <r>
      <rPr>
        <sz val="12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(zadanie jednoroczne jest realizowane w okresie nieprzekraczającym 12 miesięcy)</t>
    </r>
  </si>
  <si>
    <r>
      <t xml:space="preserve">chodnik
</t>
    </r>
    <r>
      <rPr>
        <sz val="12"/>
        <color theme="1"/>
        <rFont val="Calibri"/>
        <family val="2"/>
        <charset val="238"/>
        <scheme val="minor"/>
      </rPr>
      <t>(zlokalizowany w pasie drogowym)</t>
    </r>
  </si>
  <si>
    <r>
      <t xml:space="preserve">Przewidywany termin dokonywania wypłat na rzecz wykonawcy zadania
</t>
    </r>
    <r>
      <rPr>
        <sz val="12"/>
        <color theme="1"/>
        <rFont val="Calibri"/>
        <family val="2"/>
        <charset val="238"/>
        <scheme val="minor"/>
      </rPr>
      <t>(należy uwzględnić całkowity kwalifikowalny koszt zadania, zgodnie z punktem IV.1.)</t>
    </r>
  </si>
  <si>
    <r>
      <t xml:space="preserve">II. Okres realizacji zadania </t>
    </r>
    <r>
      <rPr>
        <sz val="14"/>
        <color theme="1"/>
        <rFont val="Calibri"/>
        <family val="2"/>
        <charset val="238"/>
        <scheme val="minor"/>
      </rPr>
      <t>(zadanie jednoroczne jest realizowane w okresie nieprzekraczającym 12 miesięcy)</t>
    </r>
  </si>
  <si>
    <r>
      <rPr>
        <b/>
        <sz val="18"/>
        <color theme="1"/>
        <rFont val="Calibri"/>
        <family val="2"/>
        <charset val="238"/>
        <scheme val="minor"/>
      </rPr>
      <t>Nazwa zadania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charset val="238"/>
        <scheme val="minor"/>
      </rPr>
      <t>krótki tytuł jednoznacznie wskazuje rodzaj wykonywanych robót: przebudowa, budowa, rozbudowa lub remont</t>
    </r>
  </si>
  <si>
    <r>
      <rPr>
        <b/>
        <sz val="14"/>
        <color theme="1"/>
        <rFont val="Calibri"/>
        <family val="2"/>
        <charset val="238"/>
        <scheme val="minor"/>
      </rPr>
      <t>ELEMENTY I RODZAJE ROBÓT</t>
    </r>
    <r>
      <rPr>
        <sz val="14"/>
        <color theme="1"/>
        <rFont val="Calibri"/>
        <family val="2"/>
        <charset val="238"/>
        <scheme val="minor"/>
      </rPr>
      <t xml:space="preserve">  
</t>
    </r>
    <r>
      <rPr>
        <sz val="12"/>
        <color theme="1"/>
        <rFont val="Calibri"/>
        <family val="2"/>
        <charset val="238"/>
        <scheme val="minor"/>
      </rPr>
      <t>(zgodnie z pozycjami głównymi tabeli elementów scalonych kosztorysów)</t>
    </r>
  </si>
  <si>
    <t>jednokierunkowa 
o szer. min. 1,5 m</t>
  </si>
  <si>
    <t>o szer. min. 2,5 m</t>
  </si>
  <si>
    <t>nieistniejący wcześniej w danej lokalizacji</t>
  </si>
  <si>
    <t>V.4. Droga rowerowa (docelowa, która będzie istniała po zakończeniu realizacji zadania - wyłacznie w zakresie w jakim będą prowadzone roboty)</t>
  </si>
  <si>
    <t>V.5. Droga pieszo-rowerowa (docelowa, która będzie istniała po zakończeniu realizacji zadania - wyłacznie w zakresie w jakim będą prowadzone roboty)</t>
  </si>
  <si>
    <t>V.6. Odwodnienie  (docelowe, które będzie istniało po zakończeniu realizacji zadania - wyłacznie w zakresie w jakim będą prowadzone roboty)</t>
  </si>
  <si>
    <t>V.7. Przystanki autobusowe (docelowe, które będą istniały po zakończeniu realizacji zadania - wyłacznie w zakresie w jakim będą prowadzone roboty)</t>
  </si>
  <si>
    <t>V.8. Skrzyżowania, na których prowadzone są roboty (liczba skrzyżowań)</t>
  </si>
  <si>
    <t>V.9. Rozwiązania specjalne (docelowe, które będą istniały po zakończeniu realizacji zadania - wyłacznie w zakresie w jakim będą prowadzone roboty)</t>
  </si>
  <si>
    <t>ilość (szt.)</t>
  </si>
  <si>
    <r>
      <t xml:space="preserve">VI. Opis zadania - nie należy powielać tego samego opisu w kolejnych podpunktach
</t>
    </r>
    <r>
      <rPr>
        <sz val="14"/>
        <color theme="1"/>
        <rFont val="Calibri"/>
        <family val="2"/>
        <charset val="238"/>
        <scheme val="minor"/>
      </rPr>
      <t>(w szczególności: opis stanu istniejącego oraz projektowanego, podnoszenie standardów technicznych dróg gminnych i powiatowych, poprawa stanu bezpieczeństwa ruchu drogowego, w tym również niechronionych użytkowników drogi).</t>
    </r>
  </si>
  <si>
    <t>VIII. Załączniki - należy wskazać w odpowiednich wersach dane identyfikacyjne dotyczące składanych dokumentów</t>
  </si>
  <si>
    <t>zostały dopełnione wszystkie wymogi prawne, związane z planowaną realizacją inwestycji, wymagane przepisami w szczególności o ochronie środowiska, pozwoleniach, uzgodnieniach, opiniach i ocenach związane z planowaną do realizacji inwestycją;</t>
  </si>
  <si>
    <t>posiada kompletną dokumentację techniczną, projektową oraz projekt organizacji ruchu związane z planowaną do realizacji inwestycją;</t>
  </si>
  <si>
    <t>wniosek i inne dokumenty zostały sporządzone zgodnie z najlepszą wiedzą a informacje w nich zawarte pozostają w zgodzie ze stanem wynikającym z posiadanych dokumentów projektowych;</t>
  </si>
  <si>
    <t>istniejący wcześniej w danej lokalizacji</t>
  </si>
  <si>
    <t>Zgoda na odstępstwo, po uzyskaniu upoważnienia ministra, który ustanowił przepisy techniczno-budowlane, udzielona w drodze postanowienia przez organ administracji architektoniczno-budowlanej</t>
  </si>
  <si>
    <t>Decyzja o zezwoleniu na realizację inwestycji drogowej / pozwoleniu na budowę
(należy wskazać numer, datę i organ wydający każdy załączony dokument)</t>
  </si>
  <si>
    <t>Odrębna mapa poglądowa umożliwiającą zlokalizowanie przedmiotu inwestycji w terenie, w szczególności względem innych dróg w okolicy wraz z zaznaczonymi elementami mającymi wpływ na ocenę merytoryczną wniosku, sporządzoną w skali oraz w sposób umożliwiający ich identyfikację i właściwą ocenę inwestycji</t>
  </si>
  <si>
    <t>zadanie obejmuje budowę nowych dróg lub rozbudowę/przebudowę dróg wewnętrznych, które zostaną następnie zaliczone do odpowiedniej kategorii dróg publicznych w trybie określonym przepisami ustawy z dnia 21 marca 1985 r. o drogach publicznych;</t>
  </si>
  <si>
    <t>zakres rzeczowy i techniczny zadania spełnia/będzie spełniał wymagania rozporządzenia Ministra Transportu i Gospodarki Morskiej z dnia 2 marca 1999 r. w sprawie warunków technicznych, jakim powinny odpowiadać drogi publiczne i ich usytuowanie oraz rozporządzenia Ministra Infrastruktury z dnia 3 lipca 2003 r. w sprawie szczegółowych warunków technicznych dla znaków i sygnałów drogowych oraz urządzeń bezpieczeństwa ruchu drogowego i warunków ich umieszczania na drogach lub została udzielona przez organ administracji architektoniczno-budowlanej, po uzyskaniu upoważnienia ministra, który ustanowił przepisy techniczno-budowlane, w drodze postanowienia zgoda na odstępstwo od przepisów techniczno-budowlanych</t>
  </si>
  <si>
    <t>Pouczenie:</t>
  </si>
  <si>
    <r>
      <t xml:space="preserve">klasa
</t>
    </r>
    <r>
      <rPr>
        <sz val="14"/>
        <color theme="1"/>
        <rFont val="Calibri"/>
        <family val="2"/>
        <charset val="238"/>
        <scheme val="minor"/>
      </rPr>
      <t>wskazana klasa drogi ma być tą samą klasą, która jest wykazywana przy wyborze szerokości jezdni</t>
    </r>
  </si>
  <si>
    <r>
      <t xml:space="preserve">V.2. Jezdnia </t>
    </r>
    <r>
      <rPr>
        <sz val="12"/>
        <color theme="1"/>
        <rFont val="Calibri"/>
        <family val="2"/>
        <charset val="238"/>
        <scheme val="minor"/>
      </rPr>
      <t xml:space="preserve">(wypełnić tylko w przypadku prowadzenia robót wykonywanych w jezdni) </t>
    </r>
  </si>
  <si>
    <r>
      <t xml:space="preserve">V. Część techniczna – dane podstawowe drogi, wyłącznie w części podlegającej realizacji w ramach zadania, </t>
    </r>
    <r>
      <rPr>
        <b/>
        <u/>
        <sz val="18"/>
        <color theme="1"/>
        <rFont val="Calibri"/>
        <family val="2"/>
        <charset val="238"/>
        <scheme val="minor"/>
      </rPr>
      <t>na której  prowadzone są roboty budowlane</t>
    </r>
    <r>
      <rPr>
        <b/>
        <sz val="18"/>
        <color theme="1"/>
        <rFont val="Calibri"/>
        <family val="2"/>
        <charset val="238"/>
        <scheme val="minor"/>
      </rPr>
      <t xml:space="preserve"> w zakresie pasa drogowego
</t>
    </r>
    <r>
      <rPr>
        <sz val="14"/>
        <color theme="1"/>
        <rFont val="Calibri"/>
        <family val="2"/>
        <charset val="238"/>
        <scheme val="minor"/>
      </rPr>
      <t>(należy wskazać tylko te informacje/elementy infrastruktury, które będą realizowane w ramach zadania oraz finalnie znajdą się w pasie drogowym po zakończeniu jego realizacji)</t>
    </r>
  </si>
  <si>
    <r>
      <t xml:space="preserve">V.1. Droga - odcinki dróg objętych zadaniem - należy wypełnić obligatoryjne dla każdego zadania
</t>
    </r>
    <r>
      <rPr>
        <sz val="14"/>
        <color theme="1"/>
        <rFont val="Calibri"/>
        <family val="2"/>
        <charset val="238"/>
        <scheme val="minor"/>
      </rPr>
      <t>(powłaczone ze sobą odcinki drogi/dróg, na których wykonywane będą jakiekolwiek roboty i prace budowlane w pasie drogowym, stanowiące nieprzerwany ciąg drogowy, na którym prowadzone są te roboty)</t>
    </r>
  </si>
  <si>
    <t>przed podpisaniem umowy o dofinansowanie zadania zabezpieczy środki finansowe niezbędna na zapewnienie wkładu własnego w jego realizację;</t>
  </si>
  <si>
    <r>
      <t>W przypadku, gdy w wyniku przeprowadzenia oceny wniosków zadanie zostanie ujęte na zatwierdzonej przez Prezesa Rady Ministrów Liście zadań przyjętych do dofinansowania, a w toku weryfikacji przez służby wojewody zakresu rzeczowego inwestycji,  wskazanego w dokumentach przedłożonych celem zawarcia umowy o dofinansowanie, zostanie ujawnione, że</t>
    </r>
    <r>
      <rPr>
        <b/>
        <sz val="16"/>
        <color theme="1"/>
        <rFont val="Calibri"/>
        <family val="2"/>
        <charset val="238"/>
        <scheme val="minor"/>
      </rPr>
      <t xml:space="preserve"> zakres rzeczowy zadania nie spełnia wymagań przepisów prawa lub odbiega od określonego we wniosku aplikacyjnym,</t>
    </r>
    <r>
      <rPr>
        <sz val="16"/>
        <color theme="1"/>
        <rFont val="Calibri"/>
        <family val="2"/>
        <charset val="238"/>
        <scheme val="minor"/>
      </rPr>
      <t xml:space="preserve"> tj. nie wszystkie elementy infrastruktury wskazane we wniosku aplikacyjnym będą faktycznie realizowane, </t>
    </r>
    <r>
      <rPr>
        <b/>
        <sz val="16"/>
        <color theme="1"/>
        <rFont val="Calibri"/>
        <family val="2"/>
        <charset val="238"/>
        <scheme val="minor"/>
      </rPr>
      <t>wartość dofinansowania w umowie o dofinansowanie zostanie odpowiednio umniejszona albo umowa nie zostanie zawarta</t>
    </r>
  </si>
  <si>
    <r>
      <t xml:space="preserve">Kwota
</t>
    </r>
    <r>
      <rPr>
        <sz val="14"/>
        <color theme="1"/>
        <rFont val="Calibri"/>
        <family val="2"/>
        <charset val="238"/>
        <scheme val="minor"/>
      </rPr>
      <t>(brutto; zł)</t>
    </r>
  </si>
  <si>
    <t>Termin (w formacie MM.RRR)</t>
  </si>
  <si>
    <r>
      <t xml:space="preserve">nr drogi 
</t>
    </r>
    <r>
      <rPr>
        <sz val="12"/>
        <color theme="1"/>
        <rFont val="Calibri"/>
        <family val="2"/>
        <charset val="238"/>
        <scheme val="minor"/>
      </rPr>
      <t xml:space="preserve">(odpowiednio wskazać: 
numer drogi / </t>
    </r>
    <r>
      <rPr>
        <i/>
        <sz val="12"/>
        <color theme="1"/>
        <rFont val="Calibri"/>
        <family val="2"/>
        <charset val="238"/>
        <scheme val="minor"/>
      </rPr>
      <t>droga bez numeru</t>
    </r>
    <r>
      <rPr>
        <sz val="12"/>
        <color theme="1"/>
        <rFont val="Calibri"/>
        <family val="2"/>
        <charset val="238"/>
        <scheme val="minor"/>
      </rPr>
      <t xml:space="preserve"> /
</t>
    </r>
    <r>
      <rPr>
        <i/>
        <sz val="12"/>
        <color theme="1"/>
        <rFont val="Calibri"/>
        <family val="2"/>
        <charset val="238"/>
        <scheme val="minor"/>
      </rPr>
      <t>brak statusu drogi publicznej</t>
    </r>
  </si>
  <si>
    <r>
      <t xml:space="preserve">kilometraż 
</t>
    </r>
    <r>
      <rPr>
        <sz val="12"/>
        <color theme="1"/>
        <rFont val="Calibri"/>
        <family val="2"/>
        <charset val="238"/>
        <scheme val="minor"/>
      </rPr>
      <t>(zgodnie z faktycznym - nie projektowym - kilometrażem drogi, )
w formacie od 0+000 do 0+000</t>
    </r>
  </si>
  <si>
    <t>km</t>
  </si>
  <si>
    <r>
      <t xml:space="preserve">długość </t>
    </r>
    <r>
      <rPr>
        <sz val="14"/>
        <color theme="1"/>
        <rFont val="Calibri"/>
        <family val="2"/>
        <charset val="238"/>
        <scheme val="minor"/>
      </rPr>
      <t>(</t>
    </r>
    <r>
      <rPr>
        <b/>
        <sz val="14"/>
        <color theme="1"/>
        <rFont val="Calibri"/>
        <family val="2"/>
        <charset val="238"/>
        <scheme val="minor"/>
      </rPr>
      <t>w km</t>
    </r>
    <r>
      <rPr>
        <sz val="14"/>
        <color theme="1"/>
        <rFont val="Calibri"/>
        <family val="2"/>
        <charset val="238"/>
        <scheme val="minor"/>
      </rPr>
      <t xml:space="preserve"> gdzie 1 m to 0,001 km)</t>
    </r>
  </si>
  <si>
    <r>
      <t xml:space="preserve">Długość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 xml:space="preserve">)
</t>
    </r>
    <r>
      <rPr>
        <sz val="12"/>
        <color theme="1"/>
        <rFont val="Calibri"/>
        <family val="2"/>
        <charset val="238"/>
        <scheme val="minor"/>
      </rPr>
      <t>(wyłącznie długości, na których będą prowadzone roboty - bez powielania części dla pieszczych wykonywanych i wykazanych we wniosku w ramach drogi pieszo-rowerowej)</t>
    </r>
  </si>
  <si>
    <t>SUMA km:</t>
  </si>
  <si>
    <t>o szerokości min. 1,5 m - odsunięty od drogi</t>
  </si>
  <si>
    <t xml:space="preserve"> o szerokości min. 2 m - usytuowany przy drodze</t>
  </si>
  <si>
    <r>
      <t xml:space="preserve">o innej szerokości
</t>
    </r>
    <r>
      <rPr>
        <sz val="12"/>
        <color theme="1"/>
        <rFont val="Calibri"/>
        <family val="2"/>
        <charset val="238"/>
        <scheme val="minor"/>
      </rPr>
      <t>wskazanej w zgodzie na odstępstwo, wydanej po uzyskaniu upoważnienia ministra, udzielonej w drodze postanowienia przez organ administracji architektoniczno-budowlanej</t>
    </r>
  </si>
  <si>
    <t>o szerokości
wskazanej w zgodzie na odstępstwo, wydanej po uzyskaniu upoważnienia ministra, udzielonej w drodze postanowienia przez organ administracji architektoniczno-budowlanej</t>
  </si>
  <si>
    <r>
      <t xml:space="preserve">Długość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>)</t>
    </r>
  </si>
  <si>
    <t>zł</t>
  </si>
  <si>
    <r>
      <t xml:space="preserve">rów/rowy (w km </t>
    </r>
    <r>
      <rPr>
        <sz val="12"/>
        <color theme="1"/>
        <rFont val="Calibri"/>
        <family val="2"/>
        <charset val="238"/>
        <scheme val="minor"/>
      </rPr>
      <t>gdzie 1 m to 0,001 km</t>
    </r>
    <r>
      <rPr>
        <b/>
        <sz val="12"/>
        <color theme="1"/>
        <rFont val="Calibri"/>
        <family val="2"/>
        <charset val="238"/>
        <scheme val="minor"/>
      </rPr>
      <t>)</t>
    </r>
  </si>
  <si>
    <t>Rowy</t>
  </si>
  <si>
    <t>Kolektor</t>
  </si>
  <si>
    <t>Kwota dofinansowania
 (w zł)</t>
  </si>
  <si>
    <t>Kwota środków własnych (w zł)</t>
  </si>
  <si>
    <t>&lt;0,1</t>
  </si>
  <si>
    <t>0,11-0,3</t>
  </si>
  <si>
    <t>0,31-0,5</t>
  </si>
  <si>
    <t>0,51-0,8</t>
  </si>
  <si>
    <t>0,81-1,0</t>
  </si>
  <si>
    <t>1,01-1,5</t>
  </si>
  <si>
    <t>1,51-2,0</t>
  </si>
  <si>
    <t>2,01-3,0</t>
  </si>
  <si>
    <t>3,01-5</t>
  </si>
  <si>
    <t>5,01-10</t>
  </si>
  <si>
    <t>&gt;10,01</t>
  </si>
  <si>
    <t>Długość realizowanego zadania (w km)</t>
  </si>
  <si>
    <t>Sytuacja budżetowa JST, w tym w szczególności w zakresie wydatków inwestycyjnych w przeliczeniu na 1 mieszkańca (rok poprzedzający)</t>
  </si>
  <si>
    <t>Komplementarność zadania z wdrażanymi programami rządowymi</t>
  </si>
  <si>
    <t>Obiekty inżynieryjne (mosty/wiadukty/estakady)</t>
  </si>
  <si>
    <t>Chodnik</t>
  </si>
  <si>
    <t>Droga rowerowa (poza jezdnią)</t>
  </si>
  <si>
    <t>Droga rowerowa (po jezdni)</t>
  </si>
  <si>
    <t>Droga pieszo-rowerowa</t>
  </si>
  <si>
    <t>kolektor</t>
  </si>
  <si>
    <t>rowy</t>
  </si>
  <si>
    <t>1.5.Sytuacja budżetowa JST, w tym w szczególności w zakresie wydatków inwestycyjnych w przeliczeniu na 1 mieszkańca (rok poprzedzający)</t>
  </si>
  <si>
    <t>1.7.Komplementarność zadania z wdrażanymi programami rządowymi</t>
  </si>
  <si>
    <t>1.6.Drogi publiczne o twardej nawierzchni na 100 km²na tle JST danego szczebla</t>
  </si>
  <si>
    <t xml:space="preserve">1.7. </t>
  </si>
  <si>
    <r>
      <t xml:space="preserve">długość odcinka przewidywana do realizacji w ramach zadania (w km </t>
    </r>
    <r>
      <rPr>
        <sz val="14"/>
        <color theme="1"/>
        <rFont val="Calibri"/>
        <family val="2"/>
        <charset val="238"/>
        <scheme val="minor"/>
      </rPr>
      <t>gdzie 1 m to 0,001 km</t>
    </r>
    <r>
      <rPr>
        <b/>
        <sz val="14"/>
        <color theme="1"/>
        <rFont val="Calibri"/>
        <family val="2"/>
        <charset val="238"/>
        <scheme val="minor"/>
      </rPr>
      <t xml:space="preserve">)
</t>
    </r>
    <r>
      <rPr>
        <sz val="12"/>
        <color theme="1"/>
        <rFont val="Calibri"/>
        <family val="2"/>
        <charset val="238"/>
        <scheme val="minor"/>
      </rPr>
      <t>zgodna z długością wynikającą ze wskazanego obok kilometraża</t>
    </r>
  </si>
  <si>
    <r>
      <t xml:space="preserve">rodzaj robót 
</t>
    </r>
    <r>
      <rPr>
        <sz val="12"/>
        <color theme="1"/>
        <rFont val="Calibri"/>
        <family val="2"/>
        <charset val="238"/>
        <scheme val="minor"/>
      </rPr>
      <t>(budowa / rozbudowa, przebudowa, remont)</t>
    </r>
  </si>
  <si>
    <t>V.3. Chodnik  (docelowy, który powstanie po zakończeniu realizacji zadania)</t>
  </si>
  <si>
    <r>
      <t xml:space="preserve">kolektor kanalizacji deszczowej (w km </t>
    </r>
    <r>
      <rPr>
        <sz val="12"/>
        <color theme="1"/>
        <rFont val="Calibri"/>
        <family val="2"/>
        <charset val="238"/>
        <scheme val="minor"/>
      </rPr>
      <t>gdzie 1 m to 0,001 km</t>
    </r>
    <r>
      <rPr>
        <b/>
        <sz val="12"/>
        <color theme="1"/>
        <rFont val="Calibri"/>
        <family val="2"/>
        <charset val="238"/>
        <scheme val="minor"/>
      </rPr>
      <t>)</t>
    </r>
  </si>
  <si>
    <t>wersja 1 (2022.05.12)</t>
  </si>
  <si>
    <t>Na podstawie art. 22 ust. 1 ustawy z dnia 2018 r. o Rządowym Funduszu Rozwoju Dróg wnoszę o udzielenie dofinansowania zadania powiatowego</t>
  </si>
  <si>
    <t>powiat</t>
  </si>
  <si>
    <t>bez statusu</t>
  </si>
  <si>
    <t>TAK</t>
  </si>
  <si>
    <t>NIE</t>
  </si>
  <si>
    <t>zadanie jednoroczne</t>
  </si>
  <si>
    <t>zadanie wieloletnie</t>
  </si>
  <si>
    <r>
      <rPr>
        <b/>
        <sz val="14"/>
        <color theme="1"/>
        <rFont val="Calibri"/>
        <family val="2"/>
        <charset val="238"/>
        <scheme val="minor"/>
      </rPr>
      <t xml:space="preserve">szerokość 
w metrach </t>
    </r>
    <r>
      <rPr>
        <sz val="12"/>
        <color theme="1"/>
        <rFont val="Calibri"/>
        <family val="2"/>
        <charset val="238"/>
        <scheme val="minor"/>
      </rPr>
      <t>wskazana w zgodzie na odstępstwo, wydanej po uzyskaniu upoważnienia ministra, udzielonej w drodze postanowienia przez organ administracji architektoniczno-budowlanej</t>
    </r>
  </si>
  <si>
    <t>WIELKOPOLSKI URZĄD WOJEWÓDZKI - RZĄDOWY FUNDUSZ ROZWOJU DRÓG (Powiat)</t>
  </si>
  <si>
    <t>I. Zadanie na drodze powiatowej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</si>
</sst>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\ _z_ł"/>
    <numFmt numFmtId="166" formatCode="mm/yyyy"/>
    <numFmt numFmtId="167" formatCode="0\+000"/>
  </numFmts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Czcionka tekstu podstawowego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i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3" tint="0.39997558519241921"/>
      <name val="Calibri"/>
      <family val="2"/>
      <charset val="238"/>
      <scheme val="minor"/>
    </font>
    <font>
      <sz val="12"/>
      <color theme="3" tint="0.3999755851924192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14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Border="0" applyProtection="0"/>
  </cellStyleXfs>
  <cellXfs count="456">
    <xf numFmtId="0" fontId="0" fillId="0" borderId="0" xfId="0"/>
    <xf numFmtId="0" fontId="3" fillId="5" borderId="24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 applyProtection="1">
      <alignment horizontal="right" vertical="center" wrapText="1"/>
      <protection locked="0"/>
    </xf>
    <xf numFmtId="2" fontId="4" fillId="0" borderId="24" xfId="0" applyNumberFormat="1" applyFont="1" applyBorder="1" applyAlignment="1">
      <alignment horizontal="right" vertical="center" wrapText="1"/>
    </xf>
    <xf numFmtId="1" fontId="4" fillId="0" borderId="24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7" fillId="10" borderId="0" xfId="0" applyFont="1" applyFill="1" applyAlignment="1">
      <alignment vertical="top"/>
    </xf>
    <xf numFmtId="0" fontId="7" fillId="11" borderId="0" xfId="0" applyFont="1" applyFill="1" applyAlignment="1">
      <alignment vertical="top"/>
    </xf>
    <xf numFmtId="0" fontId="9" fillId="1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9" borderId="4" xfId="0" applyNumberFormat="1" applyFont="1" applyFill="1" applyBorder="1" applyAlignment="1">
      <alignment vertical="center"/>
    </xf>
    <xf numFmtId="0" fontId="7" fillId="9" borderId="0" xfId="0" applyFont="1" applyFill="1" applyAlignment="1">
      <alignment vertical="top"/>
    </xf>
    <xf numFmtId="2" fontId="9" fillId="9" borderId="1" xfId="0" applyNumberFormat="1" applyFont="1" applyFill="1" applyBorder="1" applyAlignment="1">
      <alignment horizontal="right" vertical="center"/>
    </xf>
    <xf numFmtId="2" fontId="9" fillId="9" borderId="4" xfId="0" applyNumberFormat="1" applyFont="1" applyFill="1" applyBorder="1" applyAlignment="1">
      <alignment horizontal="right" vertical="center"/>
    </xf>
    <xf numFmtId="1" fontId="9" fillId="9" borderId="4" xfId="0" applyNumberFormat="1" applyFont="1" applyFill="1" applyBorder="1" applyAlignment="1">
      <alignment horizontal="right" vertical="center"/>
    </xf>
    <xf numFmtId="1" fontId="7" fillId="9" borderId="0" xfId="0" applyNumberFormat="1" applyFont="1" applyFill="1" applyAlignment="1">
      <alignment vertical="top"/>
    </xf>
    <xf numFmtId="2" fontId="9" fillId="9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2" fontId="12" fillId="4" borderId="4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22" fillId="2" borderId="5" xfId="0" applyFont="1" applyFill="1" applyBorder="1" applyAlignment="1" applyProtection="1">
      <alignment vertical="center"/>
      <protection locked="0"/>
    </xf>
    <xf numFmtId="164" fontId="22" fillId="2" borderId="1" xfId="0" applyNumberFormat="1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165" fontId="22" fillId="2" borderId="6" xfId="0" applyNumberFormat="1" applyFont="1" applyFill="1" applyBorder="1" applyAlignment="1" applyProtection="1">
      <alignment vertical="center"/>
      <protection locked="0"/>
    </xf>
    <xf numFmtId="165" fontId="22" fillId="2" borderId="1" xfId="0" applyNumberFormat="1" applyFont="1" applyFill="1" applyBorder="1" applyAlignment="1" applyProtection="1">
      <alignment vertical="center"/>
      <protection locked="0"/>
    </xf>
    <xf numFmtId="165" fontId="22" fillId="2" borderId="6" xfId="0" applyNumberFormat="1" applyFont="1" applyFill="1" applyBorder="1" applyAlignment="1" applyProtection="1">
      <alignment horizontal="right" vertical="center"/>
      <protection locked="0"/>
    </xf>
    <xf numFmtId="165" fontId="22" fillId="2" borderId="1" xfId="0" applyNumberFormat="1" applyFont="1" applyFill="1" applyBorder="1" applyAlignment="1" applyProtection="1">
      <alignment horizontal="right" vertical="center"/>
      <protection locked="0"/>
    </xf>
    <xf numFmtId="166" fontId="22" fillId="2" borderId="6" xfId="0" applyNumberFormat="1" applyFont="1" applyFill="1" applyBorder="1" applyAlignment="1" applyProtection="1">
      <alignment horizontal="center" vertical="center"/>
      <protection locked="0"/>
    </xf>
    <xf numFmtId="166" fontId="22" fillId="2" borderId="1" xfId="0" applyNumberFormat="1" applyFont="1" applyFill="1" applyBorder="1" applyAlignment="1" applyProtection="1">
      <alignment horizontal="center" vertical="center"/>
      <protection locked="0"/>
    </xf>
    <xf numFmtId="167" fontId="22" fillId="2" borderId="6" xfId="0" applyNumberFormat="1" applyFont="1" applyFill="1" applyBorder="1" applyAlignment="1" applyProtection="1">
      <alignment vertical="center"/>
      <protection locked="0"/>
    </xf>
    <xf numFmtId="167" fontId="22" fillId="2" borderId="33" xfId="0" applyNumberFormat="1" applyFont="1" applyFill="1" applyBorder="1" applyAlignment="1" applyProtection="1">
      <alignment vertical="center"/>
      <protection locked="0"/>
    </xf>
    <xf numFmtId="0" fontId="9" fillId="8" borderId="1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right" vertical="center" wrapText="1"/>
    </xf>
    <xf numFmtId="0" fontId="3" fillId="5" borderId="26" xfId="0" applyFont="1" applyFill="1" applyBorder="1" applyAlignment="1">
      <alignment vertical="center" wrapText="1"/>
    </xf>
    <xf numFmtId="166" fontId="43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25" xfId="0" applyNumberFormat="1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vertical="center" wrapText="1"/>
    </xf>
    <xf numFmtId="9" fontId="4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right" vertical="center" wrapText="1"/>
    </xf>
    <xf numFmtId="0" fontId="7" fillId="13" borderId="0" xfId="0" applyFont="1" applyFill="1" applyAlignment="1">
      <alignment vertical="top"/>
    </xf>
    <xf numFmtId="0" fontId="9" fillId="6" borderId="16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22" fillId="2" borderId="1" xfId="0" applyNumberFormat="1" applyFont="1" applyFill="1" applyBorder="1" applyAlignment="1" applyProtection="1">
      <alignment horizontal="right" vertical="center"/>
      <protection locked="0"/>
    </xf>
    <xf numFmtId="0" fontId="22" fillId="2" borderId="6" xfId="0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2" borderId="33" xfId="0" applyFont="1" applyFill="1" applyBorder="1" applyAlignment="1" applyProtection="1">
      <alignment vertical="center" wrapText="1"/>
      <protection locked="0"/>
    </xf>
    <xf numFmtId="0" fontId="24" fillId="2" borderId="33" xfId="0" applyFont="1" applyFill="1" applyBorder="1" applyAlignment="1" applyProtection="1">
      <alignment vertical="center"/>
      <protection locked="0"/>
    </xf>
    <xf numFmtId="0" fontId="22" fillId="2" borderId="33" xfId="0" applyFon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24" fillId="0" borderId="0" xfId="0" applyFont="1" applyProtection="1"/>
    <xf numFmtId="0" fontId="0" fillId="0" borderId="0" xfId="0" applyFont="1" applyProtection="1"/>
    <xf numFmtId="0" fontId="22" fillId="0" borderId="0" xfId="0" applyFont="1" applyAlignment="1" applyProtection="1">
      <alignment horizontal="center"/>
    </xf>
    <xf numFmtId="0" fontId="26" fillId="0" borderId="0" xfId="0" applyFont="1" applyProtection="1"/>
    <xf numFmtId="0" fontId="27" fillId="0" borderId="0" xfId="0" applyFont="1" applyAlignment="1" applyProtection="1">
      <alignment horizontal="center"/>
    </xf>
    <xf numFmtId="0" fontId="40" fillId="0" borderId="0" xfId="0" applyFont="1" applyAlignment="1" applyProtection="1">
      <alignment vertical="center"/>
    </xf>
    <xf numFmtId="0" fontId="27" fillId="0" borderId="0" xfId="0" applyFont="1" applyProtection="1"/>
    <xf numFmtId="0" fontId="28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24" fillId="0" borderId="33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indent="5"/>
    </xf>
    <xf numFmtId="0" fontId="22" fillId="0" borderId="7" xfId="0" applyFont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30" fillId="0" borderId="0" xfId="0" applyFont="1" applyProtection="1"/>
    <xf numFmtId="0" fontId="37" fillId="0" borderId="0" xfId="0" applyFont="1" applyBorder="1" applyAlignment="1" applyProtection="1">
      <alignment horizontal="left"/>
    </xf>
    <xf numFmtId="0" fontId="27" fillId="0" borderId="0" xfId="0" applyFont="1" applyBorder="1" applyAlignment="1" applyProtection="1"/>
    <xf numFmtId="0" fontId="30" fillId="0" borderId="0" xfId="0" applyFont="1" applyBorder="1" applyProtection="1"/>
    <xf numFmtId="0" fontId="37" fillId="0" borderId="0" xfId="0" applyFont="1" applyBorder="1" applyAlignment="1" applyProtection="1"/>
    <xf numFmtId="0" fontId="22" fillId="0" borderId="0" xfId="0" applyFont="1" applyBorder="1" applyAlignment="1" applyProtection="1">
      <alignment horizont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Protection="1"/>
    <xf numFmtId="4" fontId="22" fillId="0" borderId="0" xfId="0" applyNumberFormat="1" applyFont="1" applyFill="1" applyBorder="1" applyAlignment="1" applyProtection="1">
      <alignment vertical="center"/>
    </xf>
    <xf numFmtId="2" fontId="22" fillId="0" borderId="0" xfId="0" applyNumberFormat="1" applyFont="1" applyProtection="1"/>
    <xf numFmtId="0" fontId="37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2" fontId="28" fillId="0" borderId="0" xfId="0" applyNumberFormat="1" applyFont="1" applyProtection="1"/>
    <xf numFmtId="0" fontId="30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 wrapText="1"/>
    </xf>
    <xf numFmtId="0" fontId="30" fillId="0" borderId="1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30" fillId="0" borderId="33" xfId="0" applyFont="1" applyBorder="1" applyAlignment="1" applyProtection="1">
      <alignment horizontal="right" vertical="center"/>
    </xf>
    <xf numFmtId="4" fontId="30" fillId="0" borderId="6" xfId="0" applyNumberFormat="1" applyFont="1" applyBorder="1" applyAlignment="1" applyProtection="1">
      <alignment vertical="center"/>
    </xf>
    <xf numFmtId="0" fontId="30" fillId="0" borderId="0" xfId="0" applyFont="1" applyAlignment="1" applyProtection="1">
      <alignment vertical="center" wrapText="1"/>
    </xf>
    <xf numFmtId="0" fontId="30" fillId="0" borderId="5" xfId="0" applyFont="1" applyBorder="1" applyAlignment="1" applyProtection="1">
      <alignment horizontal="center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38" fillId="0" borderId="0" xfId="0" applyFont="1" applyProtection="1"/>
    <xf numFmtId="4" fontId="30" fillId="0" borderId="1" xfId="0" applyNumberFormat="1" applyFont="1" applyBorder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41" fillId="0" borderId="0" xfId="0" applyFont="1" applyProtection="1"/>
    <xf numFmtId="0" fontId="30" fillId="0" borderId="1" xfId="0" applyFont="1" applyBorder="1" applyAlignment="1" applyProtection="1">
      <alignment horizontal="right" vertical="center"/>
    </xf>
    <xf numFmtId="0" fontId="30" fillId="0" borderId="6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wrapText="1"/>
    </xf>
    <xf numFmtId="0" fontId="29" fillId="0" borderId="14" xfId="0" applyFont="1" applyBorder="1" applyAlignment="1" applyProtection="1">
      <alignment horizontal="center"/>
    </xf>
    <xf numFmtId="0" fontId="40" fillId="0" borderId="0" xfId="0" applyFont="1" applyProtection="1"/>
    <xf numFmtId="0" fontId="30" fillId="0" borderId="33" xfId="0" applyFont="1" applyBorder="1" applyAlignment="1" applyProtection="1">
      <alignment horizontal="center" vertical="center"/>
    </xf>
    <xf numFmtId="164" fontId="30" fillId="0" borderId="33" xfId="0" applyNumberFormat="1" applyFont="1" applyBorder="1" applyAlignment="1" applyProtection="1">
      <alignment horizontal="right" vertical="center"/>
    </xf>
    <xf numFmtId="164" fontId="30" fillId="0" borderId="0" xfId="0" applyNumberFormat="1" applyFont="1" applyBorder="1" applyAlignment="1" applyProtection="1">
      <alignment horizontal="left" vertical="center"/>
    </xf>
    <xf numFmtId="0" fontId="42" fillId="0" borderId="0" xfId="0" applyFont="1" applyProtection="1"/>
    <xf numFmtId="0" fontId="29" fillId="0" borderId="14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vertical="center"/>
    </xf>
    <xf numFmtId="0" fontId="22" fillId="0" borderId="1" xfId="0" applyFont="1" applyBorder="1" applyAlignment="1" applyProtection="1">
      <alignment vertical="center"/>
    </xf>
    <xf numFmtId="0" fontId="22" fillId="0" borderId="33" xfId="0" applyFont="1" applyBorder="1" applyAlignment="1" applyProtection="1">
      <alignment vertical="center"/>
    </xf>
    <xf numFmtId="0" fontId="30" fillId="0" borderId="11" xfId="0" applyFont="1" applyBorder="1" applyAlignment="1" applyProtection="1">
      <alignment horizontal="right" vertical="center"/>
    </xf>
    <xf numFmtId="0" fontId="22" fillId="0" borderId="0" xfId="0" applyNumberFormat="1" applyFont="1" applyAlignment="1" applyProtection="1">
      <alignment vertical="center"/>
    </xf>
    <xf numFmtId="0" fontId="30" fillId="0" borderId="0" xfId="0" applyNumberFormat="1" applyFont="1" applyBorder="1" applyAlignment="1" applyProtection="1">
      <alignment horizontal="right" vertical="center"/>
    </xf>
    <xf numFmtId="164" fontId="30" fillId="0" borderId="34" xfId="0" applyNumberFormat="1" applyFont="1" applyBorder="1" applyAlignment="1" applyProtection="1">
      <alignment vertical="center"/>
    </xf>
    <xf numFmtId="164" fontId="30" fillId="0" borderId="35" xfId="0" applyNumberFormat="1" applyFont="1" applyBorder="1" applyAlignment="1" applyProtection="1">
      <alignment vertical="center"/>
    </xf>
    <xf numFmtId="0" fontId="0" fillId="0" borderId="0" xfId="0" applyNumberFormat="1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29" fillId="0" borderId="1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center" vertical="center" wrapText="1"/>
    </xf>
    <xf numFmtId="164" fontId="30" fillId="0" borderId="1" xfId="0" applyNumberFormat="1" applyFont="1" applyBorder="1" applyAlignment="1" applyProtection="1">
      <alignment vertical="center"/>
    </xf>
    <xf numFmtId="0" fontId="30" fillId="0" borderId="1" xfId="0" applyFont="1" applyBorder="1" applyProtection="1"/>
    <xf numFmtId="164" fontId="30" fillId="0" borderId="1" xfId="0" applyNumberFormat="1" applyFont="1" applyBorder="1" applyProtection="1"/>
    <xf numFmtId="0" fontId="30" fillId="0" borderId="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right" vertical="center"/>
    </xf>
    <xf numFmtId="164" fontId="30" fillId="0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horizontal="right" vertical="center"/>
    </xf>
    <xf numFmtId="164" fontId="30" fillId="0" borderId="0" xfId="0" applyNumberFormat="1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164" fontId="30" fillId="0" borderId="0" xfId="0" applyNumberFormat="1" applyFont="1" applyBorder="1" applyAlignment="1" applyProtection="1">
      <alignment vertical="center"/>
    </xf>
    <xf numFmtId="164" fontId="30" fillId="0" borderId="0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1" fontId="29" fillId="0" borderId="1" xfId="0" applyNumberFormat="1" applyFont="1" applyBorder="1" applyAlignment="1" applyProtection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 wrapText="1"/>
    </xf>
    <xf numFmtId="1" fontId="29" fillId="6" borderId="1" xfId="0" applyNumberFormat="1" applyFont="1" applyFill="1" applyBorder="1" applyAlignment="1" applyProtection="1">
      <alignment horizontal="center" vertical="center"/>
    </xf>
    <xf numFmtId="10" fontId="30" fillId="0" borderId="0" xfId="1" applyNumberFormat="1" applyFont="1" applyBorder="1" applyAlignment="1" applyProtection="1">
      <alignment vertical="center"/>
    </xf>
    <xf numFmtId="10" fontId="30" fillId="0" borderId="1" xfId="1" applyNumberFormat="1" applyFont="1" applyBorder="1" applyAlignment="1" applyProtection="1">
      <alignment horizontal="right" vertical="center"/>
    </xf>
    <xf numFmtId="164" fontId="30" fillId="0" borderId="1" xfId="0" applyNumberFormat="1" applyFont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horizontal="right" vertical="center" wrapText="1"/>
    </xf>
    <xf numFmtId="1" fontId="30" fillId="0" borderId="1" xfId="0" applyNumberFormat="1" applyFont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0" borderId="1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center"/>
    </xf>
    <xf numFmtId="0" fontId="35" fillId="0" borderId="0" xfId="0" applyFont="1" applyProtection="1"/>
    <xf numFmtId="0" fontId="22" fillId="0" borderId="0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164" fontId="22" fillId="2" borderId="6" xfId="0" applyNumberFormat="1" applyFont="1" applyFill="1" applyBorder="1" applyProtection="1">
      <protection locked="0"/>
    </xf>
    <xf numFmtId="164" fontId="22" fillId="2" borderId="33" xfId="0" applyNumberFormat="1" applyFont="1" applyFill="1" applyBorder="1" applyProtection="1">
      <protection locked="0"/>
    </xf>
    <xf numFmtId="164" fontId="22" fillId="2" borderId="32" xfId="0" applyNumberFormat="1" applyFont="1" applyFill="1" applyBorder="1" applyProtection="1">
      <protection locked="0"/>
    </xf>
    <xf numFmtId="0" fontId="36" fillId="2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left" vertical="center" wrapText="1"/>
    </xf>
    <xf numFmtId="0" fontId="22" fillId="0" borderId="11" xfId="0" applyFont="1" applyBorder="1" applyAlignment="1" applyProtection="1">
      <alignment horizontal="left"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6" xfId="0" applyFont="1" applyBorder="1" applyAlignment="1" applyProtection="1">
      <alignment horizontal="left" vertical="center"/>
    </xf>
    <xf numFmtId="164" fontId="22" fillId="2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 applyProtection="1">
      <alignment horizontal="left" vertical="top" wrapText="1"/>
    </xf>
    <xf numFmtId="0" fontId="22" fillId="0" borderId="4" xfId="0" applyFont="1" applyFill="1" applyBorder="1" applyAlignment="1" applyProtection="1">
      <alignment horizontal="left" vertical="top" wrapText="1"/>
    </xf>
    <xf numFmtId="0" fontId="22" fillId="2" borderId="2" xfId="0" applyFont="1" applyFill="1" applyBorder="1" applyAlignment="1" applyProtection="1">
      <alignment horizontal="left" vertical="top" wrapText="1"/>
      <protection locked="0"/>
    </xf>
    <xf numFmtId="0" fontId="22" fillId="2" borderId="3" xfId="0" applyFont="1" applyFill="1" applyBorder="1" applyAlignment="1" applyProtection="1">
      <alignment horizontal="left" vertical="top" wrapText="1"/>
      <protection locked="0"/>
    </xf>
    <xf numFmtId="0" fontId="22" fillId="2" borderId="4" xfId="0" applyFont="1" applyFill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30" fillId="0" borderId="16" xfId="0" applyFont="1" applyBorder="1" applyAlignment="1" applyProtection="1">
      <alignment horizontal="center" vertical="center"/>
    </xf>
    <xf numFmtId="164" fontId="22" fillId="2" borderId="1" xfId="0" applyNumberFormat="1" applyFont="1" applyFill="1" applyBorder="1" applyAlignment="1" applyProtection="1">
      <alignment horizontal="right" vertical="center"/>
      <protection locked="0"/>
    </xf>
    <xf numFmtId="0" fontId="29" fillId="0" borderId="1" xfId="0" applyFont="1" applyBorder="1" applyAlignment="1" applyProtection="1">
      <alignment horizontal="center" vertical="center" wrapText="1"/>
    </xf>
    <xf numFmtId="0" fontId="29" fillId="0" borderId="34" xfId="0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164" fontId="22" fillId="2" borderId="2" xfId="0" applyNumberFormat="1" applyFont="1" applyFill="1" applyBorder="1" applyAlignment="1" applyProtection="1">
      <alignment horizontal="right" vertical="center"/>
      <protection locked="0"/>
    </xf>
    <xf numFmtId="164" fontId="22" fillId="2" borderId="4" xfId="0" applyNumberFormat="1" applyFont="1" applyFill="1" applyBorder="1" applyAlignment="1" applyProtection="1">
      <alignment horizontal="right" vertical="center"/>
      <protection locked="0"/>
    </xf>
    <xf numFmtId="0" fontId="22" fillId="0" borderId="8" xfId="0" applyFont="1" applyBorder="1" applyAlignment="1" applyProtection="1">
      <alignment horizontal="left" vertical="center"/>
    </xf>
    <xf numFmtId="0" fontId="22" fillId="0" borderId="13" xfId="0" applyFont="1" applyBorder="1" applyAlignment="1" applyProtection="1">
      <alignment horizontal="left" vertical="center"/>
    </xf>
    <xf numFmtId="0" fontId="22" fillId="0" borderId="37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right" vertical="center"/>
    </xf>
    <xf numFmtId="0" fontId="30" fillId="0" borderId="10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164" fontId="30" fillId="0" borderId="33" xfId="0" applyNumberFormat="1" applyFont="1" applyBorder="1" applyAlignment="1" applyProtection="1">
      <alignment horizontal="right" vertical="center"/>
    </xf>
    <xf numFmtId="10" fontId="30" fillId="0" borderId="1" xfId="1" applyNumberFormat="1" applyFont="1" applyBorder="1" applyAlignment="1" applyProtection="1">
      <alignment horizontal="right" vertical="center"/>
    </xf>
    <xf numFmtId="0" fontId="30" fillId="0" borderId="32" xfId="0" applyFont="1" applyBorder="1" applyAlignment="1" applyProtection="1">
      <alignment horizontal="center" vertical="center" wrapText="1"/>
    </xf>
    <xf numFmtId="0" fontId="30" fillId="0" borderId="6" xfId="0" applyFont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right" vertical="center"/>
      <protection locked="0"/>
    </xf>
    <xf numFmtId="0" fontId="22" fillId="0" borderId="1" xfId="0" applyFont="1" applyBorder="1" applyAlignment="1" applyProtection="1">
      <alignment horizontal="left" vertical="center" wrapText="1"/>
    </xf>
    <xf numFmtId="1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vertical="center"/>
    </xf>
    <xf numFmtId="4" fontId="24" fillId="0" borderId="22" xfId="0" applyNumberFormat="1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2" fillId="2" borderId="3" xfId="0" applyFont="1" applyFill="1" applyBorder="1" applyAlignment="1" applyProtection="1">
      <alignment horizontal="left" vertical="center"/>
      <protection locked="0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</xf>
    <xf numFmtId="0" fontId="30" fillId="0" borderId="1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  <xf numFmtId="0" fontId="22" fillId="2" borderId="6" xfId="0" applyFont="1" applyFill="1" applyBorder="1" applyAlignment="1" applyProtection="1">
      <alignment horizontal="left" vertical="center"/>
      <protection locked="0"/>
    </xf>
    <xf numFmtId="4" fontId="24" fillId="0" borderId="23" xfId="0" applyNumberFormat="1" applyFont="1" applyFill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164" fontId="30" fillId="0" borderId="1" xfId="0" applyNumberFormat="1" applyFont="1" applyBorder="1" applyAlignment="1" applyProtection="1">
      <alignment horizontal="right" vertical="center"/>
    </xf>
    <xf numFmtId="0" fontId="30" fillId="0" borderId="34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 wrapText="1"/>
    </xf>
    <xf numFmtId="0" fontId="29" fillId="0" borderId="14" xfId="0" applyFont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30" fillId="4" borderId="17" xfId="0" applyFont="1" applyFill="1" applyBorder="1" applyAlignment="1" applyProtection="1">
      <alignment horizontal="left" vertical="center" wrapText="1"/>
    </xf>
    <xf numFmtId="0" fontId="30" fillId="4" borderId="17" xfId="0" applyFont="1" applyFill="1" applyBorder="1" applyAlignment="1" applyProtection="1">
      <alignment horizontal="left" vertical="center"/>
    </xf>
    <xf numFmtId="164" fontId="22" fillId="2" borderId="5" xfId="0" applyNumberFormat="1" applyFont="1" applyFill="1" applyBorder="1" applyAlignment="1" applyProtection="1">
      <alignment horizontal="right" vertical="center"/>
      <protection locked="0"/>
    </xf>
    <xf numFmtId="0" fontId="30" fillId="4" borderId="33" xfId="0" applyFont="1" applyFill="1" applyBorder="1" applyAlignment="1" applyProtection="1">
      <alignment horizontal="left" vertical="center" wrapText="1"/>
    </xf>
    <xf numFmtId="0" fontId="30" fillId="0" borderId="34" xfId="0" applyFont="1" applyBorder="1" applyAlignment="1" applyProtection="1">
      <alignment horizontal="center" vertical="center" wrapText="1"/>
    </xf>
    <xf numFmtId="0" fontId="30" fillId="0" borderId="36" xfId="0" applyFont="1" applyBorder="1" applyAlignment="1" applyProtection="1">
      <alignment horizontal="center" vertical="center" wrapText="1"/>
    </xf>
    <xf numFmtId="0" fontId="30" fillId="0" borderId="35" xfId="0" applyFont="1" applyBorder="1" applyAlignment="1" applyProtection="1">
      <alignment horizontal="center" vertical="center" wrapText="1"/>
    </xf>
    <xf numFmtId="0" fontId="44" fillId="4" borderId="33" xfId="0" applyFont="1" applyFill="1" applyBorder="1" applyAlignment="1" applyProtection="1">
      <alignment horizontal="left" vertical="center" wrapText="1"/>
    </xf>
    <xf numFmtId="0" fontId="30" fillId="0" borderId="3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164" fontId="22" fillId="2" borderId="3" xfId="0" applyNumberFormat="1" applyFont="1" applyFill="1" applyBorder="1" applyAlignment="1" applyProtection="1">
      <alignment horizontal="right" vertical="center"/>
      <protection locked="0"/>
    </xf>
    <xf numFmtId="0" fontId="30" fillId="0" borderId="33" xfId="0" applyFont="1" applyBorder="1" applyAlignment="1" applyProtection="1">
      <alignment horizontal="center" vertical="center"/>
    </xf>
    <xf numFmtId="0" fontId="22" fillId="2" borderId="40" xfId="0" applyFont="1" applyFill="1" applyBorder="1" applyAlignment="1" applyProtection="1">
      <alignment horizontal="left" vertical="top" wrapText="1"/>
      <protection locked="0"/>
    </xf>
    <xf numFmtId="0" fontId="22" fillId="2" borderId="37" xfId="0" applyFont="1" applyFill="1" applyBorder="1" applyAlignment="1" applyProtection="1">
      <alignment horizontal="left" vertical="top" wrapText="1"/>
      <protection locked="0"/>
    </xf>
    <xf numFmtId="0" fontId="22" fillId="2" borderId="41" xfId="0" applyFont="1" applyFill="1" applyBorder="1" applyAlignment="1" applyProtection="1">
      <alignment horizontal="left" vertical="top" wrapText="1"/>
      <protection locked="0"/>
    </xf>
    <xf numFmtId="0" fontId="22" fillId="2" borderId="10" xfId="0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2" borderId="7" xfId="0" applyFont="1" applyFill="1" applyBorder="1" applyAlignment="1" applyProtection="1">
      <alignment horizontal="left" vertical="top" wrapText="1"/>
      <protection locked="0"/>
    </xf>
    <xf numFmtId="0" fontId="22" fillId="2" borderId="11" xfId="0" applyFont="1" applyFill="1" applyBorder="1" applyAlignment="1" applyProtection="1">
      <alignment horizontal="left" vertical="top" wrapText="1"/>
      <protection locked="0"/>
    </xf>
    <xf numFmtId="0" fontId="22" fillId="2" borderId="15" xfId="0" applyFont="1" applyFill="1" applyBorder="1" applyAlignment="1" applyProtection="1">
      <alignment horizontal="left" vertical="top" wrapText="1"/>
      <protection locked="0"/>
    </xf>
    <xf numFmtId="0" fontId="22" fillId="2" borderId="12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30" fillId="0" borderId="11" xfId="0" applyFont="1" applyBorder="1" applyAlignment="1" applyProtection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5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19" fillId="3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 wrapText="1"/>
    </xf>
    <xf numFmtId="0" fontId="22" fillId="0" borderId="0" xfId="0" applyFont="1" applyAlignment="1" applyProtection="1">
      <alignment horizontal="left"/>
    </xf>
    <xf numFmtId="0" fontId="22" fillId="2" borderId="34" xfId="0" applyFont="1" applyFill="1" applyBorder="1" applyAlignment="1" applyProtection="1">
      <alignment horizontal="left" vertical="center"/>
      <protection locked="0"/>
    </xf>
    <xf numFmtId="0" fontId="22" fillId="2" borderId="35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wrapText="1"/>
    </xf>
    <xf numFmtId="0" fontId="22" fillId="2" borderId="36" xfId="0" applyFont="1" applyFill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/>
    </xf>
    <xf numFmtId="0" fontId="30" fillId="0" borderId="14" xfId="0" applyFont="1" applyBorder="1" applyAlignment="1" applyProtection="1">
      <alignment horizontal="center" vertical="center"/>
    </xf>
    <xf numFmtId="0" fontId="22" fillId="2" borderId="34" xfId="0" applyFont="1" applyFill="1" applyBorder="1" applyAlignment="1" applyProtection="1">
      <alignment horizontal="left" vertical="top" wrapText="1"/>
      <protection locked="0"/>
    </xf>
    <xf numFmtId="0" fontId="22" fillId="2" borderId="36" xfId="0" applyFont="1" applyFill="1" applyBorder="1" applyAlignment="1" applyProtection="1">
      <alignment horizontal="left" vertical="top" wrapText="1"/>
      <protection locked="0"/>
    </xf>
    <xf numFmtId="0" fontId="22" fillId="2" borderId="35" xfId="0" applyFont="1" applyFill="1" applyBorder="1" applyAlignment="1" applyProtection="1">
      <alignment horizontal="left" vertical="top" wrapText="1"/>
      <protection locked="0"/>
    </xf>
    <xf numFmtId="0" fontId="30" fillId="4" borderId="8" xfId="0" applyFont="1" applyFill="1" applyBorder="1" applyAlignment="1" applyProtection="1">
      <alignment horizontal="left" vertical="center"/>
    </xf>
    <xf numFmtId="0" fontId="30" fillId="4" borderId="13" xfId="0" applyFont="1" applyFill="1" applyBorder="1" applyAlignment="1" applyProtection="1">
      <alignment horizontal="left" vertical="center"/>
    </xf>
    <xf numFmtId="0" fontId="30" fillId="4" borderId="9" xfId="0" applyFont="1" applyFill="1" applyBorder="1" applyAlignment="1" applyProtection="1">
      <alignment horizontal="left" vertical="center"/>
    </xf>
    <xf numFmtId="4" fontId="30" fillId="0" borderId="11" xfId="0" applyNumberFormat="1" applyFont="1" applyBorder="1" applyAlignment="1" applyProtection="1">
      <alignment horizontal="center" vertical="center"/>
    </xf>
    <xf numFmtId="4" fontId="30" fillId="0" borderId="12" xfId="0" applyNumberFormat="1" applyFont="1" applyBorder="1" applyAlignment="1" applyProtection="1">
      <alignment horizontal="center" vertical="center"/>
    </xf>
    <xf numFmtId="0" fontId="30" fillId="4" borderId="34" xfId="0" applyFont="1" applyFill="1" applyBorder="1" applyAlignment="1" applyProtection="1">
      <alignment horizontal="center" vertical="center"/>
    </xf>
    <xf numFmtId="0" fontId="30" fillId="4" borderId="36" xfId="0" applyFont="1" applyFill="1" applyBorder="1" applyAlignment="1" applyProtection="1">
      <alignment horizontal="center" vertical="center"/>
    </xf>
    <xf numFmtId="0" fontId="30" fillId="4" borderId="35" xfId="0" applyFont="1" applyFill="1" applyBorder="1" applyAlignment="1" applyProtection="1">
      <alignment horizontal="center" vertical="center"/>
    </xf>
    <xf numFmtId="1" fontId="29" fillId="0" borderId="1" xfId="0" applyNumberFormat="1" applyFont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right" vertical="center"/>
      <protection locked="0"/>
    </xf>
    <xf numFmtId="0" fontId="30" fillId="4" borderId="34" xfId="0" applyFont="1" applyFill="1" applyBorder="1" applyAlignment="1" applyProtection="1">
      <alignment horizontal="left" vertical="center" wrapText="1"/>
    </xf>
    <xf numFmtId="0" fontId="30" fillId="4" borderId="36" xfId="0" applyFont="1" applyFill="1" applyBorder="1" applyAlignment="1" applyProtection="1">
      <alignment horizontal="left" vertical="center" wrapText="1"/>
    </xf>
    <xf numFmtId="0" fontId="30" fillId="4" borderId="35" xfId="0" applyFont="1" applyFill="1" applyBorder="1" applyAlignment="1" applyProtection="1">
      <alignment horizontal="left" vertical="center" wrapText="1"/>
    </xf>
    <xf numFmtId="0" fontId="30" fillId="0" borderId="34" xfId="0" applyFont="1" applyBorder="1" applyAlignment="1" applyProtection="1">
      <alignment horizontal="center" vertical="center"/>
    </xf>
    <xf numFmtId="0" fontId="30" fillId="0" borderId="36" xfId="0" applyFont="1" applyBorder="1" applyAlignment="1" applyProtection="1">
      <alignment horizontal="center" vertical="center"/>
    </xf>
    <xf numFmtId="0" fontId="30" fillId="0" borderId="35" xfId="0" applyFont="1" applyBorder="1" applyAlignment="1" applyProtection="1">
      <alignment horizontal="center" vertical="center"/>
    </xf>
    <xf numFmtId="164" fontId="30" fillId="0" borderId="6" xfId="0" applyNumberFormat="1" applyFont="1" applyBorder="1" applyAlignment="1" applyProtection="1">
      <alignment horizontal="right" vertical="center"/>
    </xf>
    <xf numFmtId="0" fontId="31" fillId="0" borderId="11" xfId="0" applyFont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right" vertical="center"/>
    </xf>
    <xf numFmtId="0" fontId="30" fillId="0" borderId="34" xfId="0" applyFont="1" applyBorder="1" applyAlignment="1" applyProtection="1">
      <alignment horizontal="right" vertical="center"/>
    </xf>
    <xf numFmtId="0" fontId="30" fillId="0" borderId="7" xfId="0" applyFont="1" applyBorder="1" applyAlignment="1" applyProtection="1">
      <alignment horizontal="center" vertical="center" wrapText="1"/>
    </xf>
    <xf numFmtId="0" fontId="30" fillId="4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7" fillId="0" borderId="1" xfId="0" applyFont="1" applyBorder="1" applyAlignment="1" applyProtection="1">
      <alignment horizontal="left" wrapText="1"/>
    </xf>
    <xf numFmtId="0" fontId="22" fillId="2" borderId="1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35" fillId="0" borderId="0" xfId="0" applyFont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top"/>
      <protection locked="0"/>
    </xf>
    <xf numFmtId="0" fontId="22" fillId="0" borderId="1" xfId="0" applyFont="1" applyFill="1" applyBorder="1" applyAlignment="1" applyProtection="1">
      <alignment horizontal="left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right" vertical="top"/>
    </xf>
    <xf numFmtId="0" fontId="7" fillId="0" borderId="4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7" fillId="6" borderId="2" xfId="0" applyFont="1" applyFill="1" applyBorder="1" applyAlignment="1">
      <alignment horizontal="right" vertical="top"/>
    </xf>
    <xf numFmtId="0" fontId="7" fillId="6" borderId="3" xfId="0" applyFont="1" applyFill="1" applyBorder="1" applyAlignment="1">
      <alignment horizontal="right" vertical="top"/>
    </xf>
    <xf numFmtId="0" fontId="7" fillId="6" borderId="4" xfId="0" applyFont="1" applyFill="1" applyBorder="1" applyAlignment="1">
      <alignment horizontal="right" vertical="top"/>
    </xf>
    <xf numFmtId="0" fontId="9" fillId="8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vertical="center" textRotation="255" wrapText="1"/>
    </xf>
    <xf numFmtId="0" fontId="9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</cellXfs>
  <cellStyles count="5">
    <cellStyle name="Normalny" xfId="0" builtinId="0"/>
    <cellStyle name="Normalny 2" xfId="2" xr:uid="{11D836DD-A24E-403D-8DA4-223E81FDDE9F}"/>
    <cellStyle name="Normalny 3" xfId="3" xr:uid="{2210F4CA-A7C2-4321-970E-0E574FF566E9}"/>
    <cellStyle name="Procentowy" xfId="1" builtinId="5"/>
    <cellStyle name="Procentowy 2" xfId="4" xr:uid="{B6ED3783-8A6E-4364-817E-51530464D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302</xdr:row>
          <xdr:rowOff>228600</xdr:rowOff>
        </xdr:from>
        <xdr:to>
          <xdr:col>7</xdr:col>
          <xdr:colOff>923925</xdr:colOff>
          <xdr:row>303</xdr:row>
          <xdr:rowOff>542925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304</xdr:row>
          <xdr:rowOff>76200</xdr:rowOff>
        </xdr:from>
        <xdr:to>
          <xdr:col>7</xdr:col>
          <xdr:colOff>923925</xdr:colOff>
          <xdr:row>304</xdr:row>
          <xdr:rowOff>638175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XFD320"/>
  <sheetViews>
    <sheetView tabSelected="1" zoomScale="85" zoomScaleNormal="85" zoomScalePageLayoutView="40" workbookViewId="0">
      <selection activeCell="A3" sqref="A3:B3"/>
    </sheetView>
  </sheetViews>
  <sheetFormatPr defaultColWidth="9.140625" defaultRowHeight="20.100000000000001" customHeight="1"/>
  <cols>
    <col min="1" max="1" width="27.7109375" style="108" bestFit="1" customWidth="1"/>
    <col min="2" max="2" width="34.5703125" style="108" customWidth="1"/>
    <col min="3" max="3" width="25.28515625" style="108" customWidth="1"/>
    <col min="4" max="4" width="15.7109375" style="108" customWidth="1"/>
    <col min="5" max="5" width="22.5703125" style="108" customWidth="1"/>
    <col min="6" max="6" width="21" style="108" customWidth="1"/>
    <col min="7" max="7" width="19.5703125" style="108" customWidth="1"/>
    <col min="8" max="8" width="22.140625" style="108" customWidth="1"/>
    <col min="9" max="9" width="19.7109375" style="108" customWidth="1"/>
    <col min="10" max="10" width="9.140625" style="108"/>
    <col min="11" max="11" width="9.85546875" style="108" bestFit="1" customWidth="1"/>
    <col min="12" max="16384" width="9.140625" style="108"/>
  </cols>
  <sheetData>
    <row r="1" spans="1:9" s="101" customFormat="1" ht="30" customHeight="1">
      <c r="A1" s="319" t="s">
        <v>560</v>
      </c>
      <c r="B1" s="319"/>
      <c r="C1" s="319"/>
      <c r="D1" s="319"/>
      <c r="E1" s="319"/>
      <c r="F1" s="319"/>
      <c r="G1" s="319"/>
      <c r="H1" s="319"/>
    </row>
    <row r="2" spans="1:9" s="103" customFormat="1" ht="20.100000000000001" customHeight="1">
      <c r="A2" s="102"/>
      <c r="B2" s="102"/>
      <c r="C2" s="102"/>
      <c r="D2" s="102"/>
      <c r="E2" s="102"/>
      <c r="F2" s="102"/>
      <c r="G2" s="102"/>
      <c r="H2" s="102"/>
    </row>
    <row r="3" spans="1:9" s="104" customFormat="1" ht="30" customHeight="1">
      <c r="A3" s="322"/>
      <c r="B3" s="323"/>
      <c r="E3" s="105" t="s">
        <v>551</v>
      </c>
      <c r="G3" s="322"/>
      <c r="H3" s="323"/>
      <c r="I3" s="106"/>
    </row>
    <row r="4" spans="1:9" ht="20.100000000000001" customHeight="1">
      <c r="A4" s="107" t="s">
        <v>456</v>
      </c>
      <c r="G4" s="321" t="s">
        <v>27</v>
      </c>
      <c r="H4" s="321"/>
    </row>
    <row r="6" spans="1:9" ht="20.100000000000001" customHeight="1">
      <c r="A6" s="290"/>
      <c r="B6" s="291"/>
      <c r="C6" s="292"/>
      <c r="D6" s="109"/>
      <c r="E6" s="320" t="s">
        <v>457</v>
      </c>
      <c r="F6" s="320"/>
      <c r="G6" s="320"/>
      <c r="H6" s="320"/>
    </row>
    <row r="7" spans="1:9" ht="20.100000000000001" customHeight="1">
      <c r="A7" s="293"/>
      <c r="B7" s="294"/>
      <c r="C7" s="295"/>
      <c r="D7" s="104"/>
      <c r="E7" s="320"/>
      <c r="F7" s="320"/>
      <c r="G7" s="320"/>
      <c r="H7" s="320"/>
    </row>
    <row r="8" spans="1:9" ht="20.100000000000001" customHeight="1">
      <c r="A8" s="296"/>
      <c r="B8" s="297"/>
      <c r="C8" s="298"/>
      <c r="D8" s="104"/>
      <c r="E8" s="320"/>
      <c r="F8" s="320"/>
      <c r="G8" s="320"/>
      <c r="H8" s="320"/>
    </row>
    <row r="9" spans="1:9" ht="20.100000000000001" customHeight="1">
      <c r="A9" s="326" t="s">
        <v>455</v>
      </c>
      <c r="B9" s="326"/>
      <c r="C9" s="326"/>
      <c r="D9" s="104"/>
      <c r="E9" s="320"/>
      <c r="F9" s="320"/>
      <c r="G9" s="320"/>
      <c r="H9" s="320"/>
    </row>
    <row r="10" spans="1:9" ht="30" customHeight="1">
      <c r="A10" s="322"/>
      <c r="B10" s="325"/>
      <c r="C10" s="323"/>
      <c r="D10" s="104"/>
      <c r="E10" s="320"/>
      <c r="F10" s="320"/>
      <c r="G10" s="320"/>
      <c r="H10" s="320"/>
    </row>
    <row r="11" spans="1:9" ht="20.100000000000001" customHeight="1">
      <c r="A11" s="324" t="s">
        <v>28</v>
      </c>
      <c r="B11" s="324"/>
      <c r="C11" s="324"/>
      <c r="D11" s="104"/>
      <c r="E11" s="104"/>
      <c r="F11" s="104"/>
      <c r="G11" s="104"/>
      <c r="H11" s="104"/>
    </row>
    <row r="12" spans="1:9" ht="30" customHeight="1">
      <c r="A12" s="322"/>
      <c r="B12" s="325"/>
      <c r="C12" s="323"/>
      <c r="D12" s="104"/>
      <c r="E12" s="104"/>
      <c r="F12" s="104"/>
      <c r="G12" s="110"/>
      <c r="H12" s="104"/>
    </row>
    <row r="13" spans="1:9" ht="20.100000000000001" customHeight="1">
      <c r="A13" s="321" t="s">
        <v>29</v>
      </c>
      <c r="B13" s="321"/>
      <c r="C13" s="321"/>
      <c r="D13" s="104"/>
      <c r="E13" s="104"/>
      <c r="F13" s="104"/>
      <c r="G13" s="104"/>
      <c r="H13" s="104"/>
    </row>
    <row r="14" spans="1:9" ht="20.100000000000001" customHeight="1">
      <c r="A14" s="300"/>
      <c r="B14" s="300"/>
      <c r="C14" s="300"/>
      <c r="D14" s="300"/>
      <c r="E14" s="300"/>
      <c r="F14" s="300"/>
      <c r="G14" s="300"/>
      <c r="H14" s="300"/>
    </row>
    <row r="15" spans="1:9" ht="23.25">
      <c r="A15" s="300" t="s">
        <v>349</v>
      </c>
      <c r="B15" s="300"/>
      <c r="C15" s="300"/>
      <c r="D15" s="300"/>
      <c r="E15" s="300"/>
      <c r="F15" s="300"/>
      <c r="G15" s="300"/>
      <c r="H15" s="300"/>
    </row>
    <row r="16" spans="1:9" ht="23.25">
      <c r="A16" s="111"/>
      <c r="B16" s="111"/>
      <c r="C16" s="111"/>
      <c r="D16" s="111"/>
      <c r="E16" s="111"/>
      <c r="F16" s="111"/>
      <c r="G16" s="111"/>
      <c r="H16" s="111"/>
    </row>
    <row r="17" spans="1:9" ht="30" customHeight="1">
      <c r="A17" s="299" t="s">
        <v>552</v>
      </c>
      <c r="B17" s="299"/>
      <c r="C17" s="299"/>
      <c r="D17" s="299"/>
      <c r="E17" s="299"/>
      <c r="F17" s="299"/>
      <c r="G17" s="299"/>
      <c r="H17" s="112"/>
      <c r="I17" s="106"/>
    </row>
    <row r="19" spans="1:9" s="114" customFormat="1" ht="20.100000000000001" customHeight="1">
      <c r="A19" s="113" t="s">
        <v>561</v>
      </c>
    </row>
    <row r="21" spans="1:9" s="118" customFormat="1" ht="39.950000000000003" customHeight="1">
      <c r="A21" s="115" t="s">
        <v>3</v>
      </c>
      <c r="B21" s="98" t="s">
        <v>2</v>
      </c>
      <c r="C21" s="116"/>
      <c r="D21" s="117" t="s">
        <v>359</v>
      </c>
      <c r="E21" s="99"/>
      <c r="F21" s="108"/>
      <c r="G21" s="108"/>
      <c r="I21" s="108"/>
    </row>
    <row r="22" spans="1:9" s="104" customFormat="1" ht="20.100000000000001" customHeight="1">
      <c r="A22" s="109"/>
    </row>
    <row r="23" spans="1:9" s="118" customFormat="1" ht="66.75" customHeight="1">
      <c r="A23" s="119" t="s">
        <v>458</v>
      </c>
      <c r="B23" s="100" t="s">
        <v>2</v>
      </c>
      <c r="C23" s="112"/>
    </row>
    <row r="24" spans="1:9" s="104" customFormat="1" ht="20.100000000000001" customHeight="1">
      <c r="A24" s="120"/>
    </row>
    <row r="25" spans="1:9" s="104" customFormat="1" ht="138" customHeight="1">
      <c r="A25" s="121" t="s">
        <v>473</v>
      </c>
      <c r="B25" s="328"/>
      <c r="C25" s="329"/>
      <c r="D25" s="329"/>
      <c r="E25" s="329"/>
      <c r="F25" s="329"/>
      <c r="G25" s="329"/>
      <c r="H25" s="330"/>
    </row>
    <row r="26" spans="1:9" ht="38.25" customHeight="1"/>
    <row r="27" spans="1:9" ht="20.100000000000001" customHeight="1">
      <c r="A27" s="122" t="s">
        <v>78</v>
      </c>
      <c r="B27" s="123"/>
      <c r="D27" s="104"/>
      <c r="E27" s="104"/>
    </row>
    <row r="28" spans="1:9" ht="20.100000000000001" customHeight="1">
      <c r="A28" s="308" t="s">
        <v>2</v>
      </c>
      <c r="B28" s="308"/>
      <c r="C28" s="124"/>
      <c r="E28" s="104"/>
    </row>
    <row r="29" spans="1:9" ht="62.25" customHeight="1">
      <c r="A29" s="125"/>
      <c r="B29" s="126"/>
      <c r="D29" s="104"/>
      <c r="E29" s="104"/>
    </row>
    <row r="30" spans="1:9" ht="20.100000000000001" customHeight="1">
      <c r="A30" s="113" t="s">
        <v>472</v>
      </c>
      <c r="B30" s="114"/>
      <c r="C30" s="114"/>
      <c r="D30" s="104"/>
      <c r="E30" s="104"/>
    </row>
    <row r="31" spans="1:9" ht="20.100000000000001" customHeight="1">
      <c r="A31" s="308" t="s">
        <v>2</v>
      </c>
      <c r="B31" s="308"/>
      <c r="C31" s="127"/>
      <c r="D31" s="104"/>
      <c r="E31" s="104"/>
    </row>
    <row r="32" spans="1:9" ht="59.25" customHeight="1">
      <c r="A32" s="128"/>
      <c r="B32" s="128"/>
      <c r="C32" s="127"/>
      <c r="D32" s="104"/>
      <c r="E32" s="104"/>
    </row>
    <row r="33" spans="1:11" ht="20.100000000000001" customHeight="1">
      <c r="A33" s="113" t="s">
        <v>9</v>
      </c>
      <c r="B33" s="114"/>
      <c r="C33" s="114"/>
      <c r="D33" s="114"/>
      <c r="E33" s="114"/>
    </row>
    <row r="34" spans="1:11" ht="20.100000000000001" customHeight="1">
      <c r="F34" s="129"/>
      <c r="G34" s="130"/>
    </row>
    <row r="35" spans="1:11" s="104" customFormat="1" ht="32.25" customHeight="1">
      <c r="A35" s="309" t="s">
        <v>459</v>
      </c>
      <c r="B35" s="310"/>
      <c r="C35" s="313" t="s">
        <v>460</v>
      </c>
      <c r="D35" s="314"/>
      <c r="E35" s="315"/>
      <c r="F35" s="130"/>
      <c r="G35" s="130"/>
    </row>
    <row r="36" spans="1:11" s="132" customFormat="1" ht="20.100000000000001" customHeight="1">
      <c r="A36" s="311"/>
      <c r="B36" s="312"/>
      <c r="C36" s="316"/>
      <c r="D36" s="317"/>
      <c r="E36" s="318"/>
      <c r="F36" s="131"/>
      <c r="G36" s="131"/>
    </row>
    <row r="37" spans="1:11" s="104" customFormat="1" ht="19.5" thickBot="1">
      <c r="A37" s="301">
        <v>1</v>
      </c>
      <c r="B37" s="303"/>
      <c r="C37" s="301">
        <v>2</v>
      </c>
      <c r="D37" s="302"/>
      <c r="E37" s="303"/>
      <c r="F37" s="133"/>
      <c r="G37" s="133"/>
      <c r="K37" s="134"/>
    </row>
    <row r="38" spans="1:11" s="104" customFormat="1" ht="52.5" customHeight="1">
      <c r="A38" s="260">
        <f>E69</f>
        <v>0</v>
      </c>
      <c r="B38" s="261"/>
      <c r="C38" s="260">
        <f>E67</f>
        <v>0</v>
      </c>
      <c r="D38" s="269"/>
      <c r="E38" s="261"/>
      <c r="F38" s="135"/>
      <c r="G38" s="136"/>
    </row>
    <row r="40" spans="1:11" s="114" customFormat="1" ht="20.100000000000001" customHeight="1">
      <c r="A40" s="113" t="s">
        <v>13</v>
      </c>
      <c r="C40" s="137"/>
    </row>
    <row r="42" spans="1:11" ht="20.100000000000001" customHeight="1">
      <c r="A42" s="331" t="s">
        <v>76</v>
      </c>
      <c r="B42" s="332"/>
      <c r="C42" s="332"/>
      <c r="D42" s="332"/>
      <c r="E42" s="332"/>
      <c r="F42" s="332"/>
      <c r="G42" s="332"/>
      <c r="H42" s="333"/>
      <c r="I42" s="138"/>
    </row>
    <row r="43" spans="1:11" s="104" customFormat="1" ht="27.75" customHeight="1">
      <c r="A43" s="255" t="s">
        <v>10</v>
      </c>
      <c r="B43" s="306" t="s">
        <v>474</v>
      </c>
      <c r="C43" s="306"/>
      <c r="D43" s="306"/>
      <c r="E43" s="304" t="s">
        <v>467</v>
      </c>
      <c r="F43" s="304" t="s">
        <v>468</v>
      </c>
      <c r="G43" s="255" t="s">
        <v>469</v>
      </c>
      <c r="H43" s="255"/>
      <c r="I43" s="139"/>
    </row>
    <row r="44" spans="1:11" s="104" customFormat="1" ht="44.25" customHeight="1">
      <c r="A44" s="272"/>
      <c r="B44" s="307"/>
      <c r="C44" s="307"/>
      <c r="D44" s="307"/>
      <c r="E44" s="305"/>
      <c r="F44" s="305"/>
      <c r="G44" s="272"/>
      <c r="H44" s="272"/>
      <c r="I44" s="139"/>
    </row>
    <row r="45" spans="1:11" s="104" customFormat="1" ht="39" customHeight="1">
      <c r="A45" s="272"/>
      <c r="B45" s="307"/>
      <c r="C45" s="307"/>
      <c r="D45" s="307"/>
      <c r="E45" s="305"/>
      <c r="F45" s="305"/>
      <c r="G45" s="140" t="s">
        <v>11</v>
      </c>
      <c r="H45" s="140" t="s">
        <v>12</v>
      </c>
      <c r="I45" s="139"/>
    </row>
    <row r="46" spans="1:11" s="132" customFormat="1" ht="20.100000000000001" customHeight="1" thickBot="1">
      <c r="A46" s="141">
        <v>1</v>
      </c>
      <c r="B46" s="270">
        <v>2</v>
      </c>
      <c r="C46" s="270"/>
      <c r="D46" s="270"/>
      <c r="E46" s="141">
        <v>3</v>
      </c>
      <c r="F46" s="141">
        <v>4</v>
      </c>
      <c r="G46" s="141">
        <v>5</v>
      </c>
      <c r="H46" s="141">
        <v>6</v>
      </c>
      <c r="I46" s="142"/>
    </row>
    <row r="47" spans="1:11" ht="30" customHeight="1">
      <c r="A47" s="143">
        <v>1</v>
      </c>
      <c r="B47" s="268"/>
      <c r="C47" s="268"/>
      <c r="D47" s="268"/>
      <c r="E47" s="71"/>
      <c r="F47" s="71"/>
      <c r="G47" s="73"/>
      <c r="H47" s="73"/>
    </row>
    <row r="48" spans="1:11" ht="30" customHeight="1">
      <c r="A48" s="144">
        <v>2</v>
      </c>
      <c r="B48" s="277"/>
      <c r="C48" s="277"/>
      <c r="D48" s="277"/>
      <c r="E48" s="72"/>
      <c r="F48" s="72"/>
      <c r="G48" s="73"/>
      <c r="H48" s="74"/>
    </row>
    <row r="49" spans="1:8" ht="30" customHeight="1">
      <c r="A49" s="144">
        <v>3</v>
      </c>
      <c r="B49" s="277"/>
      <c r="C49" s="277"/>
      <c r="D49" s="277"/>
      <c r="E49" s="72"/>
      <c r="F49" s="72"/>
      <c r="G49" s="73"/>
      <c r="H49" s="74"/>
    </row>
    <row r="50" spans="1:8" ht="30" customHeight="1">
      <c r="A50" s="144">
        <v>4</v>
      </c>
      <c r="B50" s="262"/>
      <c r="C50" s="263"/>
      <c r="D50" s="264"/>
      <c r="E50" s="72"/>
      <c r="F50" s="72"/>
      <c r="G50" s="73"/>
      <c r="H50" s="74"/>
    </row>
    <row r="51" spans="1:8" ht="30" customHeight="1">
      <c r="A51" s="144">
        <v>5</v>
      </c>
      <c r="B51" s="262"/>
      <c r="C51" s="263"/>
      <c r="D51" s="264"/>
      <c r="E51" s="72"/>
      <c r="F51" s="72"/>
      <c r="G51" s="73"/>
      <c r="H51" s="74"/>
    </row>
    <row r="52" spans="1:8" ht="30" customHeight="1">
      <c r="A52" s="144">
        <v>6</v>
      </c>
      <c r="B52" s="262"/>
      <c r="C52" s="263"/>
      <c r="D52" s="264"/>
      <c r="E52" s="72"/>
      <c r="F52" s="72"/>
      <c r="G52" s="73"/>
      <c r="H52" s="74"/>
    </row>
    <row r="53" spans="1:8" ht="30" customHeight="1">
      <c r="A53" s="144">
        <v>7</v>
      </c>
      <c r="B53" s="262"/>
      <c r="C53" s="263"/>
      <c r="D53" s="264"/>
      <c r="E53" s="72"/>
      <c r="F53" s="72"/>
      <c r="G53" s="73"/>
      <c r="H53" s="74"/>
    </row>
    <row r="54" spans="1:8" ht="30" customHeight="1">
      <c r="A54" s="144">
        <v>8</v>
      </c>
      <c r="B54" s="262"/>
      <c r="C54" s="263"/>
      <c r="D54" s="264"/>
      <c r="E54" s="72"/>
      <c r="F54" s="72"/>
      <c r="G54" s="73"/>
      <c r="H54" s="74"/>
    </row>
    <row r="55" spans="1:8" ht="30" customHeight="1">
      <c r="A55" s="144">
        <v>9</v>
      </c>
      <c r="B55" s="262"/>
      <c r="C55" s="263"/>
      <c r="D55" s="264"/>
      <c r="E55" s="72"/>
      <c r="F55" s="72"/>
      <c r="G55" s="73"/>
      <c r="H55" s="74"/>
    </row>
    <row r="56" spans="1:8" ht="30" customHeight="1">
      <c r="A56" s="144">
        <v>10</v>
      </c>
      <c r="B56" s="262"/>
      <c r="C56" s="263"/>
      <c r="D56" s="264"/>
      <c r="E56" s="72"/>
      <c r="F56" s="72"/>
      <c r="G56" s="73"/>
      <c r="H56" s="74"/>
    </row>
    <row r="57" spans="1:8" ht="30" customHeight="1">
      <c r="A57" s="144">
        <v>11</v>
      </c>
      <c r="B57" s="262"/>
      <c r="C57" s="263"/>
      <c r="D57" s="264"/>
      <c r="E57" s="72"/>
      <c r="F57" s="72"/>
      <c r="G57" s="73"/>
      <c r="H57" s="74"/>
    </row>
    <row r="58" spans="1:8" ht="30" customHeight="1">
      <c r="A58" s="144">
        <v>12</v>
      </c>
      <c r="B58" s="262"/>
      <c r="C58" s="263"/>
      <c r="D58" s="264"/>
      <c r="E58" s="72"/>
      <c r="F58" s="72"/>
      <c r="G58" s="73"/>
      <c r="H58" s="74"/>
    </row>
    <row r="59" spans="1:8" ht="30" customHeight="1">
      <c r="A59" s="144">
        <v>13</v>
      </c>
      <c r="B59" s="277"/>
      <c r="C59" s="277"/>
      <c r="D59" s="277"/>
      <c r="E59" s="72"/>
      <c r="F59" s="72"/>
      <c r="G59" s="73"/>
      <c r="H59" s="74"/>
    </row>
    <row r="60" spans="1:8" ht="30" customHeight="1">
      <c r="A60" s="144">
        <v>14</v>
      </c>
      <c r="B60" s="277"/>
      <c r="C60" s="277"/>
      <c r="D60" s="277"/>
      <c r="E60" s="72"/>
      <c r="F60" s="72"/>
      <c r="G60" s="73"/>
      <c r="H60" s="74"/>
    </row>
    <row r="61" spans="1:8" ht="30" customHeight="1">
      <c r="A61" s="144">
        <v>15</v>
      </c>
      <c r="B61" s="277"/>
      <c r="C61" s="277"/>
      <c r="D61" s="277"/>
      <c r="E61" s="72"/>
      <c r="F61" s="72"/>
      <c r="G61" s="73"/>
      <c r="H61" s="74"/>
    </row>
    <row r="62" spans="1:8" ht="30" customHeight="1">
      <c r="A62" s="144">
        <v>16</v>
      </c>
      <c r="B62" s="277"/>
      <c r="C62" s="277"/>
      <c r="D62" s="277"/>
      <c r="E62" s="72"/>
      <c r="F62" s="72"/>
      <c r="G62" s="73"/>
      <c r="H62" s="74"/>
    </row>
    <row r="63" spans="1:8" ht="30" customHeight="1">
      <c r="A63" s="144">
        <v>17</v>
      </c>
      <c r="B63" s="277"/>
      <c r="C63" s="277"/>
      <c r="D63" s="277"/>
      <c r="E63" s="72"/>
      <c r="F63" s="72"/>
      <c r="G63" s="73"/>
      <c r="H63" s="74"/>
    </row>
    <row r="64" spans="1:8" ht="30" customHeight="1">
      <c r="A64" s="144">
        <v>18</v>
      </c>
      <c r="B64" s="277"/>
      <c r="C64" s="277"/>
      <c r="D64" s="277"/>
      <c r="E64" s="72"/>
      <c r="F64" s="72"/>
      <c r="G64" s="73"/>
      <c r="H64" s="74"/>
    </row>
    <row r="65" spans="1:10" ht="30" customHeight="1">
      <c r="A65" s="144">
        <v>19</v>
      </c>
      <c r="B65" s="277"/>
      <c r="C65" s="277"/>
      <c r="D65" s="277"/>
      <c r="E65" s="72"/>
      <c r="F65" s="72"/>
      <c r="G65" s="73"/>
      <c r="H65" s="74"/>
    </row>
    <row r="66" spans="1:10" ht="30" customHeight="1">
      <c r="A66" s="144">
        <v>20</v>
      </c>
      <c r="B66" s="277"/>
      <c r="C66" s="277"/>
      <c r="D66" s="277"/>
      <c r="E66" s="72"/>
      <c r="F66" s="72"/>
      <c r="G66" s="73"/>
      <c r="H66" s="74"/>
    </row>
    <row r="67" spans="1:10" ht="30" customHeight="1">
      <c r="A67" s="145"/>
      <c r="B67" s="145"/>
      <c r="C67" s="145"/>
      <c r="D67" s="146" t="s">
        <v>15</v>
      </c>
      <c r="E67" s="147">
        <f>SUM(E47:E66)</f>
        <v>0</v>
      </c>
      <c r="F67" s="147">
        <f>SUM(F47:F66)</f>
        <v>0</v>
      </c>
      <c r="G67" s="145"/>
      <c r="H67" s="145"/>
    </row>
    <row r="68" spans="1:10" ht="30" customHeight="1" thickBot="1">
      <c r="A68" s="145"/>
      <c r="B68" s="145"/>
      <c r="C68" s="145"/>
      <c r="D68" s="118"/>
      <c r="E68" s="327" t="s">
        <v>30</v>
      </c>
      <c r="F68" s="327"/>
      <c r="G68" s="145"/>
      <c r="H68" s="145"/>
    </row>
    <row r="69" spans="1:10" ht="30" customHeight="1">
      <c r="A69" s="145"/>
      <c r="B69" s="145"/>
      <c r="C69" s="145"/>
      <c r="D69" s="118"/>
      <c r="E69" s="334">
        <f>SUM(E67:F67)</f>
        <v>0</v>
      </c>
      <c r="F69" s="335"/>
      <c r="G69" s="138" t="s">
        <v>516</v>
      </c>
      <c r="H69" s="145"/>
    </row>
    <row r="72" spans="1:10" ht="36" customHeight="1">
      <c r="A72" s="266" t="s">
        <v>471</v>
      </c>
      <c r="B72" s="267"/>
      <c r="C72" s="267"/>
      <c r="D72" s="267"/>
      <c r="E72" s="148"/>
      <c r="F72" s="148"/>
      <c r="G72" s="148"/>
      <c r="H72" s="148"/>
      <c r="I72" s="148"/>
    </row>
    <row r="73" spans="1:10" ht="20.100000000000001" customHeight="1">
      <c r="A73" s="336" t="s">
        <v>77</v>
      </c>
      <c r="B73" s="337"/>
      <c r="C73" s="338"/>
      <c r="D73" s="138"/>
      <c r="E73" s="138"/>
      <c r="F73" s="138"/>
      <c r="G73" s="138"/>
      <c r="H73" s="138"/>
      <c r="I73" s="138"/>
    </row>
    <row r="74" spans="1:10" ht="45.75" customHeight="1">
      <c r="A74" s="149" t="s">
        <v>10</v>
      </c>
      <c r="B74" s="150" t="s">
        <v>503</v>
      </c>
      <c r="C74" s="150" t="s">
        <v>504</v>
      </c>
      <c r="D74" s="151"/>
      <c r="E74" s="151"/>
      <c r="F74" s="139"/>
      <c r="G74" s="148"/>
      <c r="H74" s="148"/>
    </row>
    <row r="75" spans="1:10" s="104" customFormat="1" ht="18" customHeight="1" thickBot="1">
      <c r="A75" s="141">
        <v>1</v>
      </c>
      <c r="B75" s="141">
        <v>2</v>
      </c>
      <c r="C75" s="141">
        <v>3</v>
      </c>
      <c r="D75" s="138"/>
      <c r="E75" s="138"/>
      <c r="F75" s="138"/>
      <c r="G75" s="138"/>
      <c r="H75" s="138"/>
      <c r="I75" s="138"/>
      <c r="J75" s="108"/>
    </row>
    <row r="76" spans="1:10" s="104" customFormat="1" ht="33" customHeight="1">
      <c r="A76" s="143">
        <v>1</v>
      </c>
      <c r="B76" s="69"/>
      <c r="C76" s="73"/>
      <c r="D76" s="108"/>
      <c r="E76" s="108"/>
      <c r="F76" s="139"/>
      <c r="G76" s="148"/>
      <c r="H76" s="148"/>
      <c r="I76" s="108"/>
      <c r="J76" s="108"/>
    </row>
    <row r="77" spans="1:10" s="104" customFormat="1" ht="30.75" customHeight="1">
      <c r="A77" s="144">
        <v>2</v>
      </c>
      <c r="B77" s="70"/>
      <c r="C77" s="73"/>
      <c r="D77" s="138"/>
      <c r="E77" s="138"/>
      <c r="F77" s="138"/>
      <c r="G77" s="138"/>
      <c r="H77" s="138"/>
      <c r="I77" s="138"/>
      <c r="J77" s="108"/>
    </row>
    <row r="78" spans="1:10" s="132" customFormat="1" ht="30.75" customHeight="1">
      <c r="A78" s="144">
        <v>3</v>
      </c>
      <c r="B78" s="70"/>
      <c r="C78" s="73"/>
      <c r="D78" s="108"/>
      <c r="E78" s="108"/>
      <c r="F78" s="139"/>
      <c r="G78" s="148"/>
      <c r="H78" s="148"/>
      <c r="I78" s="108"/>
      <c r="J78" s="108"/>
    </row>
    <row r="79" spans="1:10" s="104" customFormat="1" ht="30" customHeight="1">
      <c r="A79" s="144">
        <v>4</v>
      </c>
      <c r="B79" s="70"/>
      <c r="C79" s="73"/>
      <c r="D79" s="138"/>
      <c r="E79" s="138"/>
      <c r="F79" s="138"/>
      <c r="G79" s="138"/>
      <c r="H79" s="138"/>
      <c r="I79" s="138"/>
      <c r="J79" s="108"/>
    </row>
    <row r="80" spans="1:10" s="104" customFormat="1" ht="30" customHeight="1">
      <c r="A80" s="144">
        <v>5</v>
      </c>
      <c r="B80" s="70"/>
      <c r="C80" s="73"/>
      <c r="D80" s="108"/>
      <c r="E80" s="108"/>
      <c r="F80" s="139"/>
      <c r="G80" s="148"/>
      <c r="H80" s="148"/>
      <c r="I80" s="108"/>
      <c r="J80" s="108"/>
    </row>
    <row r="81" spans="1:9" s="104" customFormat="1" ht="30" customHeight="1">
      <c r="A81" s="146" t="s">
        <v>15</v>
      </c>
      <c r="B81" s="152">
        <f>SUM(B76:B80)</f>
        <v>0</v>
      </c>
      <c r="C81" s="153" t="s">
        <v>516</v>
      </c>
      <c r="G81" s="145"/>
      <c r="H81" s="145"/>
      <c r="I81" s="108"/>
    </row>
    <row r="82" spans="1:9" s="104" customFormat="1" ht="30" customHeight="1">
      <c r="A82" s="118"/>
      <c r="B82" s="265"/>
      <c r="C82" s="265"/>
      <c r="G82" s="145"/>
      <c r="H82" s="145"/>
      <c r="I82" s="108"/>
    </row>
    <row r="84" spans="1:9" s="114" customFormat="1" ht="95.25" customHeight="1">
      <c r="A84" s="271" t="s">
        <v>499</v>
      </c>
      <c r="B84" s="271"/>
      <c r="C84" s="271"/>
      <c r="D84" s="271"/>
      <c r="E84" s="271"/>
      <c r="F84" s="271"/>
      <c r="G84" s="271"/>
      <c r="H84" s="271"/>
    </row>
    <row r="85" spans="1:9" ht="30" customHeight="1"/>
    <row r="86" spans="1:9" s="104" customFormat="1" ht="65.25" customHeight="1" thickBot="1">
      <c r="A86" s="278" t="s">
        <v>500</v>
      </c>
      <c r="B86" s="279"/>
      <c r="C86" s="279"/>
      <c r="D86" s="279"/>
      <c r="E86" s="279"/>
      <c r="F86" s="279"/>
      <c r="G86" s="279"/>
      <c r="H86" s="279"/>
    </row>
    <row r="87" spans="1:9" s="104" customFormat="1" ht="30" customHeight="1" thickTop="1">
      <c r="A87" s="259" t="s">
        <v>461</v>
      </c>
      <c r="B87" s="255" t="s">
        <v>505</v>
      </c>
      <c r="C87" s="255" t="s">
        <v>548</v>
      </c>
      <c r="D87" s="255" t="s">
        <v>547</v>
      </c>
      <c r="E87" s="255"/>
      <c r="F87" s="255"/>
      <c r="G87" s="255" t="s">
        <v>506</v>
      </c>
      <c r="H87" s="259"/>
    </row>
    <row r="88" spans="1:9" s="104" customFormat="1" ht="106.5" customHeight="1">
      <c r="A88" s="241"/>
      <c r="B88" s="272"/>
      <c r="C88" s="272"/>
      <c r="D88" s="272"/>
      <c r="E88" s="272"/>
      <c r="F88" s="272"/>
      <c r="G88" s="241"/>
      <c r="H88" s="241"/>
      <c r="I88" s="154"/>
    </row>
    <row r="89" spans="1:9" s="132" customFormat="1" ht="20.100000000000001" customHeight="1" thickBot="1">
      <c r="A89" s="141">
        <v>1</v>
      </c>
      <c r="B89" s="141">
        <v>2</v>
      </c>
      <c r="C89" s="141">
        <v>3</v>
      </c>
      <c r="D89" s="270">
        <v>4</v>
      </c>
      <c r="E89" s="270"/>
      <c r="F89" s="270"/>
      <c r="G89" s="270">
        <v>5</v>
      </c>
      <c r="H89" s="270"/>
    </row>
    <row r="90" spans="1:9" s="104" customFormat="1" ht="30" customHeight="1">
      <c r="A90" s="143">
        <v>1</v>
      </c>
      <c r="B90" s="96"/>
      <c r="C90" s="65" t="s">
        <v>2</v>
      </c>
      <c r="D90" s="225"/>
      <c r="E90" s="225"/>
      <c r="F90" s="225"/>
      <c r="G90" s="75"/>
      <c r="H90" s="75"/>
    </row>
    <row r="91" spans="1:9" s="104" customFormat="1" ht="30" customHeight="1">
      <c r="A91" s="143">
        <v>2</v>
      </c>
      <c r="B91" s="96"/>
      <c r="C91" s="65" t="s">
        <v>2</v>
      </c>
      <c r="D91" s="243"/>
      <c r="E91" s="288"/>
      <c r="F91" s="244"/>
      <c r="G91" s="76"/>
      <c r="H91" s="76"/>
    </row>
    <row r="92" spans="1:9" s="104" customFormat="1" ht="30" customHeight="1">
      <c r="A92" s="143">
        <v>3</v>
      </c>
      <c r="B92" s="96"/>
      <c r="C92" s="65" t="s">
        <v>2</v>
      </c>
      <c r="D92" s="243"/>
      <c r="E92" s="288"/>
      <c r="F92" s="244"/>
      <c r="G92" s="76"/>
      <c r="H92" s="76"/>
    </row>
    <row r="93" spans="1:9" s="104" customFormat="1" ht="30" customHeight="1">
      <c r="A93" s="143">
        <v>4</v>
      </c>
      <c r="B93" s="96"/>
      <c r="C93" s="65" t="s">
        <v>2</v>
      </c>
      <c r="D93" s="243"/>
      <c r="E93" s="288"/>
      <c r="F93" s="244"/>
      <c r="G93" s="76"/>
      <c r="H93" s="76"/>
    </row>
    <row r="94" spans="1:9" s="104" customFormat="1" ht="30" customHeight="1">
      <c r="A94" s="143">
        <v>5</v>
      </c>
      <c r="B94" s="96"/>
      <c r="C94" s="65" t="s">
        <v>2</v>
      </c>
      <c r="D94" s="243"/>
      <c r="E94" s="288"/>
      <c r="F94" s="244"/>
      <c r="G94" s="76"/>
      <c r="H94" s="76"/>
    </row>
    <row r="95" spans="1:9" s="104" customFormat="1" ht="30" customHeight="1">
      <c r="A95" s="143">
        <v>6</v>
      </c>
      <c r="B95" s="97"/>
      <c r="C95" s="64" t="s">
        <v>2</v>
      </c>
      <c r="D95" s="237"/>
      <c r="E95" s="237"/>
      <c r="F95" s="237"/>
      <c r="G95" s="76"/>
      <c r="H95" s="76"/>
    </row>
    <row r="96" spans="1:9" s="104" customFormat="1" ht="30" customHeight="1">
      <c r="A96" s="143">
        <v>7</v>
      </c>
      <c r="B96" s="97"/>
      <c r="C96" s="64" t="s">
        <v>2</v>
      </c>
      <c r="D96" s="237"/>
      <c r="E96" s="237"/>
      <c r="F96" s="237"/>
      <c r="G96" s="76"/>
      <c r="H96" s="76"/>
    </row>
    <row r="97" spans="1:8 16379:16384" s="104" customFormat="1" ht="30" customHeight="1">
      <c r="A97" s="143">
        <v>8</v>
      </c>
      <c r="B97" s="97"/>
      <c r="C97" s="64" t="s">
        <v>2</v>
      </c>
      <c r="D97" s="237"/>
      <c r="E97" s="237"/>
      <c r="F97" s="237"/>
      <c r="G97" s="76"/>
      <c r="H97" s="76"/>
    </row>
    <row r="98" spans="1:8 16379:16384" s="104" customFormat="1" ht="30" customHeight="1">
      <c r="A98" s="143">
        <v>9</v>
      </c>
      <c r="B98" s="97"/>
      <c r="C98" s="64" t="s">
        <v>2</v>
      </c>
      <c r="D98" s="243"/>
      <c r="E98" s="288"/>
      <c r="F98" s="244"/>
      <c r="G98" s="76"/>
      <c r="H98" s="76"/>
    </row>
    <row r="99" spans="1:8 16379:16384" s="104" customFormat="1" ht="30" customHeight="1">
      <c r="A99" s="143">
        <v>10</v>
      </c>
      <c r="B99" s="97"/>
      <c r="C99" s="66" t="s">
        <v>2</v>
      </c>
      <c r="D99" s="280"/>
      <c r="E99" s="280"/>
      <c r="F99" s="280"/>
      <c r="G99" s="76"/>
      <c r="H99" s="76"/>
    </row>
    <row r="100" spans="1:8 16379:16384" s="104" customFormat="1" ht="30" customHeight="1">
      <c r="A100" s="118"/>
      <c r="B100" s="118"/>
      <c r="C100" s="155" t="s">
        <v>15</v>
      </c>
      <c r="D100" s="273">
        <f>SUM(D90:F99)</f>
        <v>0</v>
      </c>
      <c r="E100" s="273"/>
      <c r="F100" s="273"/>
      <c r="G100" s="138" t="s">
        <v>507</v>
      </c>
      <c r="H100" s="118"/>
    </row>
    <row r="103" spans="1:8 16379:16384" s="104" customFormat="1" ht="46.5" customHeight="1">
      <c r="A103" s="281" t="s">
        <v>498</v>
      </c>
      <c r="B103" s="281"/>
      <c r="C103" s="281"/>
      <c r="D103" s="281"/>
      <c r="E103" s="281"/>
      <c r="F103" s="281"/>
      <c r="G103" s="281"/>
    </row>
    <row r="104" spans="1:8 16379:16384" s="104" customFormat="1" ht="211.5">
      <c r="A104" s="156" t="s">
        <v>461</v>
      </c>
      <c r="B104" s="156" t="s">
        <v>16</v>
      </c>
      <c r="C104" s="157" t="s">
        <v>497</v>
      </c>
      <c r="D104" s="259" t="s">
        <v>17</v>
      </c>
      <c r="E104" s="259"/>
      <c r="F104" s="158" t="s">
        <v>559</v>
      </c>
      <c r="G104" s="150" t="s">
        <v>508</v>
      </c>
      <c r="H104" s="154"/>
    </row>
    <row r="105" spans="1:8 16379:16384" s="132" customFormat="1" ht="20.100000000000001" customHeight="1" thickBot="1">
      <c r="A105" s="141">
        <v>1</v>
      </c>
      <c r="B105" s="141">
        <v>2</v>
      </c>
      <c r="C105" s="141">
        <v>3</v>
      </c>
      <c r="D105" s="270">
        <v>4</v>
      </c>
      <c r="E105" s="270"/>
      <c r="F105" s="141">
        <v>5</v>
      </c>
      <c r="G105" s="159">
        <v>6</v>
      </c>
      <c r="XEY105" s="132">
        <f>SUM(A105:XEX105)</f>
        <v>21</v>
      </c>
    </row>
    <row r="106" spans="1:8 16379:16384" s="104" customFormat="1" ht="30" customHeight="1">
      <c r="A106" s="143">
        <v>1</v>
      </c>
      <c r="B106" s="65" t="s">
        <v>2</v>
      </c>
      <c r="C106" s="65" t="s">
        <v>2</v>
      </c>
      <c r="D106" s="268" t="s">
        <v>2</v>
      </c>
      <c r="E106" s="268"/>
      <c r="F106" s="214" t="str">
        <f>IF(MID(D106,5,19)="zgoda na odstępstwo","wpisz szerokość","-")</f>
        <v>-</v>
      </c>
      <c r="G106" s="215"/>
      <c r="H106" s="160"/>
      <c r="XFD106" s="104">
        <f t="shared" ref="XFD106:XFD115" si="0">SUM(A106:XFC106)</f>
        <v>1</v>
      </c>
    </row>
    <row r="107" spans="1:8 16379:16384" s="104" customFormat="1" ht="30" customHeight="1">
      <c r="A107" s="143">
        <v>2</v>
      </c>
      <c r="B107" s="65" t="s">
        <v>2</v>
      </c>
      <c r="C107" s="65" t="s">
        <v>2</v>
      </c>
      <c r="D107" s="268" t="s">
        <v>2</v>
      </c>
      <c r="E107" s="268"/>
      <c r="F107" s="214" t="str">
        <f t="shared" ref="F107:F115" si="1">IF(MID(D107,5,19)="zgoda na odstępstwo","wpisz szerokość","-")</f>
        <v>-</v>
      </c>
      <c r="G107" s="216"/>
      <c r="H107" s="154"/>
    </row>
    <row r="108" spans="1:8 16379:16384" s="104" customFormat="1" ht="30" customHeight="1">
      <c r="A108" s="143">
        <v>3</v>
      </c>
      <c r="B108" s="65" t="s">
        <v>2</v>
      </c>
      <c r="C108" s="65" t="s">
        <v>2</v>
      </c>
      <c r="D108" s="268" t="s">
        <v>2</v>
      </c>
      <c r="E108" s="268"/>
      <c r="F108" s="214" t="str">
        <f t="shared" si="1"/>
        <v>-</v>
      </c>
      <c r="G108" s="216"/>
    </row>
    <row r="109" spans="1:8 16379:16384" s="104" customFormat="1" ht="30" customHeight="1">
      <c r="A109" s="143">
        <v>4</v>
      </c>
      <c r="B109" s="65" t="s">
        <v>2</v>
      </c>
      <c r="C109" s="65" t="s">
        <v>2</v>
      </c>
      <c r="D109" s="268" t="s">
        <v>2</v>
      </c>
      <c r="E109" s="268"/>
      <c r="F109" s="214" t="str">
        <f t="shared" si="1"/>
        <v>-</v>
      </c>
      <c r="G109" s="216"/>
    </row>
    <row r="110" spans="1:8 16379:16384" s="104" customFormat="1" ht="30" customHeight="1">
      <c r="A110" s="143">
        <v>5</v>
      </c>
      <c r="B110" s="65" t="s">
        <v>2</v>
      </c>
      <c r="C110" s="65" t="s">
        <v>2</v>
      </c>
      <c r="D110" s="268" t="s">
        <v>2</v>
      </c>
      <c r="E110" s="268"/>
      <c r="F110" s="214" t="str">
        <f t="shared" si="1"/>
        <v>-</v>
      </c>
      <c r="G110" s="216"/>
    </row>
    <row r="111" spans="1:8 16379:16384" s="104" customFormat="1" ht="30" customHeight="1">
      <c r="A111" s="143">
        <v>6</v>
      </c>
      <c r="B111" s="64" t="s">
        <v>2</v>
      </c>
      <c r="C111" s="64" t="s">
        <v>2</v>
      </c>
      <c r="D111" s="277" t="s">
        <v>2</v>
      </c>
      <c r="E111" s="277"/>
      <c r="F111" s="214" t="str">
        <f t="shared" si="1"/>
        <v>-</v>
      </c>
      <c r="G111" s="216"/>
      <c r="XFD111" s="104">
        <f t="shared" si="0"/>
        <v>6</v>
      </c>
    </row>
    <row r="112" spans="1:8 16379:16384" s="104" customFormat="1" ht="30" customHeight="1">
      <c r="A112" s="143">
        <v>7</v>
      </c>
      <c r="B112" s="64" t="s">
        <v>2</v>
      </c>
      <c r="C112" s="64" t="s">
        <v>2</v>
      </c>
      <c r="D112" s="277" t="s">
        <v>2</v>
      </c>
      <c r="E112" s="277"/>
      <c r="F112" s="214" t="str">
        <f t="shared" si="1"/>
        <v>-</v>
      </c>
      <c r="G112" s="216"/>
      <c r="XFD112" s="104">
        <f t="shared" si="0"/>
        <v>7</v>
      </c>
    </row>
    <row r="113" spans="1:13 16384:16384" s="104" customFormat="1" ht="30" customHeight="1">
      <c r="A113" s="143">
        <v>8</v>
      </c>
      <c r="B113" s="64" t="s">
        <v>2</v>
      </c>
      <c r="C113" s="64" t="s">
        <v>2</v>
      </c>
      <c r="D113" s="277" t="s">
        <v>2</v>
      </c>
      <c r="E113" s="277"/>
      <c r="F113" s="214" t="str">
        <f t="shared" si="1"/>
        <v>-</v>
      </c>
      <c r="G113" s="216"/>
      <c r="XFD113" s="104">
        <f t="shared" si="0"/>
        <v>8</v>
      </c>
    </row>
    <row r="114" spans="1:13 16384:16384" s="104" customFormat="1" ht="30" customHeight="1">
      <c r="A114" s="143">
        <v>9</v>
      </c>
      <c r="B114" s="64" t="s">
        <v>2</v>
      </c>
      <c r="C114" s="64" t="s">
        <v>2</v>
      </c>
      <c r="D114" s="277" t="s">
        <v>2</v>
      </c>
      <c r="E114" s="277"/>
      <c r="F114" s="214" t="str">
        <f t="shared" si="1"/>
        <v>-</v>
      </c>
      <c r="G114" s="216"/>
    </row>
    <row r="115" spans="1:13 16384:16384" s="104" customFormat="1" ht="30" customHeight="1">
      <c r="A115" s="144">
        <v>10</v>
      </c>
      <c r="B115" s="64" t="s">
        <v>2</v>
      </c>
      <c r="C115" s="64" t="s">
        <v>2</v>
      </c>
      <c r="D115" s="277" t="s">
        <v>2</v>
      </c>
      <c r="E115" s="277"/>
      <c r="F115" s="214" t="str">
        <f t="shared" si="1"/>
        <v>-</v>
      </c>
      <c r="G115" s="217"/>
      <c r="XFD115" s="104">
        <f t="shared" si="0"/>
        <v>10</v>
      </c>
    </row>
    <row r="116" spans="1:13 16384:16384" ht="28.5" customHeight="1">
      <c r="F116" s="161" t="s">
        <v>15</v>
      </c>
      <c r="G116" s="162">
        <f>SUM(G106:G115)</f>
        <v>0</v>
      </c>
      <c r="H116" s="163" t="s">
        <v>507</v>
      </c>
    </row>
    <row r="117" spans="1:13 16384:16384" ht="30.75" customHeight="1"/>
    <row r="118" spans="1:13 16384:16384" ht="26.25" customHeight="1">
      <c r="A118" s="285" t="s">
        <v>549</v>
      </c>
      <c r="B118" s="285"/>
      <c r="C118" s="285"/>
      <c r="D118" s="285"/>
      <c r="E118" s="285"/>
      <c r="F118" s="285"/>
      <c r="G118" s="285"/>
      <c r="H118" s="285"/>
    </row>
    <row r="119" spans="1:13 16384:16384" ht="58.5" customHeight="1">
      <c r="A119" s="289" t="s">
        <v>462</v>
      </c>
      <c r="B119" s="286" t="s">
        <v>470</v>
      </c>
      <c r="C119" s="282" t="s">
        <v>509</v>
      </c>
      <c r="D119" s="283"/>
      <c r="E119" s="283"/>
      <c r="F119" s="283"/>
      <c r="G119" s="283"/>
      <c r="H119" s="284"/>
      <c r="I119" s="164"/>
      <c r="J119" s="132"/>
      <c r="K119" s="132"/>
      <c r="L119" s="132"/>
      <c r="M119" s="132"/>
    </row>
    <row r="120" spans="1:13 16384:16384" ht="102" customHeight="1">
      <c r="A120" s="289"/>
      <c r="B120" s="286"/>
      <c r="C120" s="286" t="s">
        <v>512</v>
      </c>
      <c r="D120" s="286"/>
      <c r="E120" s="286" t="s">
        <v>511</v>
      </c>
      <c r="F120" s="286"/>
      <c r="G120" s="274" t="s">
        <v>513</v>
      </c>
      <c r="H120" s="275"/>
    </row>
    <row r="121" spans="1:13 16384:16384" s="132" customFormat="1" ht="20.100000000000001" customHeight="1" thickBot="1">
      <c r="A121" s="141">
        <v>1</v>
      </c>
      <c r="B121" s="165">
        <v>2</v>
      </c>
      <c r="C121" s="270">
        <v>3</v>
      </c>
      <c r="D121" s="270"/>
      <c r="E121" s="287">
        <v>4</v>
      </c>
      <c r="F121" s="287"/>
      <c r="G121" s="276">
        <v>5</v>
      </c>
      <c r="H121" s="276"/>
      <c r="I121" s="108"/>
      <c r="J121" s="108"/>
      <c r="K121" s="108"/>
      <c r="L121" s="108"/>
      <c r="M121" s="108"/>
    </row>
    <row r="122" spans="1:13 16384:16384" ht="30" customHeight="1">
      <c r="A122" s="233">
        <v>1</v>
      </c>
      <c r="B122" s="166" t="s">
        <v>18</v>
      </c>
      <c r="C122" s="225"/>
      <c r="D122" s="225"/>
      <c r="E122" s="225"/>
      <c r="F122" s="225"/>
      <c r="G122" s="225"/>
      <c r="H122" s="225"/>
    </row>
    <row r="123" spans="1:13 16384:16384" ht="30" customHeight="1">
      <c r="A123" s="226"/>
      <c r="B123" s="167" t="s">
        <v>19</v>
      </c>
      <c r="C123" s="237"/>
      <c r="D123" s="237"/>
      <c r="E123" s="237"/>
      <c r="F123" s="237"/>
      <c r="G123" s="225"/>
      <c r="H123" s="225"/>
    </row>
    <row r="124" spans="1:13 16384:16384" ht="30" customHeight="1">
      <c r="A124" s="242">
        <v>2</v>
      </c>
      <c r="B124" s="166" t="s">
        <v>18</v>
      </c>
      <c r="C124" s="243"/>
      <c r="D124" s="244"/>
      <c r="E124" s="243"/>
      <c r="F124" s="244"/>
      <c r="G124" s="225"/>
      <c r="H124" s="225"/>
    </row>
    <row r="125" spans="1:13 16384:16384" ht="30" customHeight="1">
      <c r="A125" s="233"/>
      <c r="B125" s="167" t="s">
        <v>19</v>
      </c>
      <c r="C125" s="243"/>
      <c r="D125" s="244"/>
      <c r="E125" s="243"/>
      <c r="F125" s="244"/>
      <c r="G125" s="225"/>
      <c r="H125" s="225"/>
    </row>
    <row r="126" spans="1:13 16384:16384" ht="30" customHeight="1">
      <c r="A126" s="242">
        <v>3</v>
      </c>
      <c r="B126" s="166" t="s">
        <v>18</v>
      </c>
      <c r="C126" s="243"/>
      <c r="D126" s="244"/>
      <c r="E126" s="243"/>
      <c r="F126" s="244"/>
      <c r="G126" s="225"/>
      <c r="H126" s="225"/>
    </row>
    <row r="127" spans="1:13 16384:16384" ht="30" customHeight="1">
      <c r="A127" s="233"/>
      <c r="B127" s="167" t="s">
        <v>19</v>
      </c>
      <c r="C127" s="243"/>
      <c r="D127" s="244"/>
      <c r="E127" s="243"/>
      <c r="F127" s="244"/>
      <c r="G127" s="225"/>
      <c r="H127" s="225"/>
    </row>
    <row r="128" spans="1:13 16384:16384" ht="30" customHeight="1">
      <c r="A128" s="233">
        <v>4</v>
      </c>
      <c r="B128" s="166" t="s">
        <v>18</v>
      </c>
      <c r="C128" s="243"/>
      <c r="D128" s="244"/>
      <c r="E128" s="243"/>
      <c r="F128" s="244"/>
      <c r="G128" s="225"/>
      <c r="H128" s="225"/>
    </row>
    <row r="129" spans="1:8" ht="30" customHeight="1">
      <c r="A129" s="226"/>
      <c r="B129" s="167" t="s">
        <v>19</v>
      </c>
      <c r="C129" s="243"/>
      <c r="D129" s="244"/>
      <c r="E129" s="243"/>
      <c r="F129" s="244"/>
      <c r="G129" s="225"/>
      <c r="H129" s="225"/>
    </row>
    <row r="130" spans="1:8" ht="30" customHeight="1">
      <c r="A130" s="242">
        <v>5</v>
      </c>
      <c r="B130" s="166" t="s">
        <v>18</v>
      </c>
      <c r="C130" s="243"/>
      <c r="D130" s="244"/>
      <c r="E130" s="243"/>
      <c r="F130" s="244"/>
      <c r="G130" s="225"/>
      <c r="H130" s="225"/>
    </row>
    <row r="131" spans="1:8" ht="30" customHeight="1">
      <c r="A131" s="233"/>
      <c r="B131" s="167" t="s">
        <v>19</v>
      </c>
      <c r="C131" s="243"/>
      <c r="D131" s="244"/>
      <c r="E131" s="243"/>
      <c r="F131" s="244"/>
      <c r="G131" s="225"/>
      <c r="H131" s="225"/>
    </row>
    <row r="132" spans="1:8" ht="30" customHeight="1">
      <c r="A132" s="242">
        <v>6</v>
      </c>
      <c r="B132" s="167" t="s">
        <v>18</v>
      </c>
      <c r="C132" s="237"/>
      <c r="D132" s="237"/>
      <c r="E132" s="237"/>
      <c r="F132" s="237"/>
      <c r="G132" s="225"/>
      <c r="H132" s="225"/>
    </row>
    <row r="133" spans="1:8" ht="30" customHeight="1">
      <c r="A133" s="233"/>
      <c r="B133" s="167" t="s">
        <v>19</v>
      </c>
      <c r="C133" s="237"/>
      <c r="D133" s="237"/>
      <c r="E133" s="237"/>
      <c r="F133" s="237"/>
      <c r="G133" s="225"/>
      <c r="H133" s="225"/>
    </row>
    <row r="134" spans="1:8" ht="30" customHeight="1">
      <c r="A134" s="233">
        <v>7</v>
      </c>
      <c r="B134" s="167" t="s">
        <v>18</v>
      </c>
      <c r="C134" s="237"/>
      <c r="D134" s="237"/>
      <c r="E134" s="237"/>
      <c r="F134" s="237"/>
      <c r="G134" s="225"/>
      <c r="H134" s="225"/>
    </row>
    <row r="135" spans="1:8" ht="30" customHeight="1">
      <c r="A135" s="226"/>
      <c r="B135" s="167" t="s">
        <v>19</v>
      </c>
      <c r="C135" s="237"/>
      <c r="D135" s="237"/>
      <c r="E135" s="237"/>
      <c r="F135" s="237"/>
      <c r="G135" s="225"/>
      <c r="H135" s="225"/>
    </row>
    <row r="136" spans="1:8" ht="30" customHeight="1">
      <c r="A136" s="242">
        <v>8</v>
      </c>
      <c r="B136" s="167" t="s">
        <v>18</v>
      </c>
      <c r="C136" s="237"/>
      <c r="D136" s="237"/>
      <c r="E136" s="237"/>
      <c r="F136" s="237"/>
      <c r="G136" s="225"/>
      <c r="H136" s="225"/>
    </row>
    <row r="137" spans="1:8" ht="30" customHeight="1">
      <c r="A137" s="233"/>
      <c r="B137" s="167" t="s">
        <v>19</v>
      </c>
      <c r="C137" s="237"/>
      <c r="D137" s="237"/>
      <c r="E137" s="237"/>
      <c r="F137" s="237"/>
      <c r="G137" s="225"/>
      <c r="H137" s="225"/>
    </row>
    <row r="138" spans="1:8" ht="30" customHeight="1">
      <c r="A138" s="242">
        <v>9</v>
      </c>
      <c r="B138" s="166" t="s">
        <v>18</v>
      </c>
      <c r="C138" s="243"/>
      <c r="D138" s="244"/>
      <c r="E138" s="243"/>
      <c r="F138" s="244"/>
      <c r="G138" s="225"/>
      <c r="H138" s="225"/>
    </row>
    <row r="139" spans="1:8" ht="30" customHeight="1">
      <c r="A139" s="233"/>
      <c r="B139" s="167" t="s">
        <v>19</v>
      </c>
      <c r="C139" s="243"/>
      <c r="D139" s="244"/>
      <c r="E139" s="243"/>
      <c r="F139" s="244"/>
      <c r="G139" s="225"/>
      <c r="H139" s="225"/>
    </row>
    <row r="140" spans="1:8" ht="30" customHeight="1">
      <c r="A140" s="233">
        <v>10</v>
      </c>
      <c r="B140" s="167" t="s">
        <v>18</v>
      </c>
      <c r="C140" s="237"/>
      <c r="D140" s="237"/>
      <c r="E140" s="237"/>
      <c r="F140" s="237"/>
      <c r="G140" s="225"/>
      <c r="H140" s="225"/>
    </row>
    <row r="141" spans="1:8" ht="30" customHeight="1">
      <c r="A141" s="226"/>
      <c r="B141" s="168" t="s">
        <v>19</v>
      </c>
      <c r="C141" s="256"/>
      <c r="D141" s="256"/>
      <c r="E141" s="340"/>
      <c r="F141" s="340"/>
      <c r="G141" s="225"/>
      <c r="H141" s="225"/>
    </row>
    <row r="142" spans="1:8" ht="30" customHeight="1">
      <c r="A142" s="118"/>
      <c r="B142" s="169" t="s">
        <v>15</v>
      </c>
      <c r="C142" s="347">
        <f>SUM(C122:D141)</f>
        <v>0</v>
      </c>
      <c r="D142" s="347"/>
      <c r="E142" s="252">
        <f>SUM(E122:F141)</f>
        <v>0</v>
      </c>
      <c r="F142" s="252"/>
      <c r="G142" s="252">
        <f>SUM(G122:H141)</f>
        <v>0</v>
      </c>
      <c r="H142" s="252"/>
    </row>
    <row r="143" spans="1:8" s="174" customFormat="1" ht="30" customHeight="1">
      <c r="A143" s="170"/>
      <c r="B143" s="171"/>
      <c r="C143" s="171"/>
      <c r="D143" s="171"/>
      <c r="E143" s="253" t="s">
        <v>15</v>
      </c>
      <c r="F143" s="253"/>
      <c r="G143" s="172">
        <f>C142+E142+G142</f>
        <v>0</v>
      </c>
      <c r="H143" s="173" t="s">
        <v>507</v>
      </c>
    </row>
    <row r="144" spans="1:8" s="174" customFormat="1" ht="30" customHeight="1">
      <c r="A144" s="170"/>
      <c r="B144" s="171"/>
      <c r="C144" s="171"/>
      <c r="D144" s="171"/>
      <c r="E144" s="171"/>
      <c r="F144" s="171"/>
      <c r="G144" s="171"/>
      <c r="H144" s="171"/>
    </row>
    <row r="145" spans="1:11" ht="48.75" customHeight="1">
      <c r="A145" s="118"/>
      <c r="B145" s="138"/>
      <c r="C145" s="248"/>
      <c r="D145" s="248"/>
    </row>
    <row r="146" spans="1:11" s="104" customFormat="1" ht="36.75" customHeight="1">
      <c r="A146" s="341" t="s">
        <v>478</v>
      </c>
      <c r="B146" s="342"/>
      <c r="C146" s="342"/>
      <c r="D146" s="342"/>
      <c r="E146" s="342"/>
      <c r="F146" s="343"/>
    </row>
    <row r="147" spans="1:11" s="104" customFormat="1" ht="24" customHeight="1">
      <c r="A147" s="241" t="s">
        <v>462</v>
      </c>
      <c r="B147" s="272" t="s">
        <v>463</v>
      </c>
      <c r="C147" s="344" t="s">
        <v>515</v>
      </c>
      <c r="D147" s="345"/>
      <c r="E147" s="345"/>
      <c r="F147" s="346"/>
    </row>
    <row r="148" spans="1:11" s="104" customFormat="1" ht="24" customHeight="1">
      <c r="A148" s="241"/>
      <c r="B148" s="272"/>
      <c r="C148" s="241" t="s">
        <v>20</v>
      </c>
      <c r="D148" s="241"/>
      <c r="E148" s="241"/>
      <c r="F148" s="254" t="s">
        <v>344</v>
      </c>
    </row>
    <row r="149" spans="1:11" s="104" customFormat="1" ht="141.75" customHeight="1">
      <c r="A149" s="241"/>
      <c r="B149" s="272"/>
      <c r="C149" s="175" t="s">
        <v>475</v>
      </c>
      <c r="D149" s="175" t="s">
        <v>75</v>
      </c>
      <c r="E149" s="175" t="s">
        <v>514</v>
      </c>
      <c r="F149" s="255"/>
    </row>
    <row r="150" spans="1:11" s="132" customFormat="1" ht="20.100000000000001" customHeight="1">
      <c r="A150" s="176">
        <v>1</v>
      </c>
      <c r="B150" s="177">
        <v>2</v>
      </c>
      <c r="C150" s="176">
        <v>3</v>
      </c>
      <c r="D150" s="177">
        <v>4</v>
      </c>
      <c r="E150" s="176">
        <v>5</v>
      </c>
      <c r="F150" s="178">
        <v>6</v>
      </c>
      <c r="G150" s="104"/>
      <c r="H150" s="104"/>
      <c r="I150" s="104"/>
      <c r="J150" s="104"/>
      <c r="K150" s="104"/>
    </row>
    <row r="151" spans="1:11" s="104" customFormat="1" ht="30" customHeight="1">
      <c r="A151" s="226">
        <v>1</v>
      </c>
      <c r="B151" s="167" t="s">
        <v>18</v>
      </c>
      <c r="C151" s="95"/>
      <c r="D151" s="95"/>
      <c r="E151" s="95"/>
      <c r="F151" s="95"/>
    </row>
    <row r="152" spans="1:11" s="104" customFormat="1" ht="30" customHeight="1">
      <c r="A152" s="226"/>
      <c r="B152" s="167" t="s">
        <v>19</v>
      </c>
      <c r="C152" s="95"/>
      <c r="D152" s="95"/>
      <c r="E152" s="95"/>
      <c r="F152" s="95"/>
    </row>
    <row r="153" spans="1:11" s="104" customFormat="1" ht="30" customHeight="1">
      <c r="A153" s="242">
        <v>2</v>
      </c>
      <c r="B153" s="167" t="s">
        <v>18</v>
      </c>
      <c r="C153" s="95"/>
      <c r="D153" s="95"/>
      <c r="E153" s="95"/>
      <c r="F153" s="95"/>
    </row>
    <row r="154" spans="1:11" s="104" customFormat="1" ht="30" customHeight="1">
      <c r="A154" s="233"/>
      <c r="B154" s="167" t="s">
        <v>19</v>
      </c>
      <c r="C154" s="95"/>
      <c r="D154" s="95"/>
      <c r="E154" s="95"/>
      <c r="F154" s="95"/>
    </row>
    <row r="155" spans="1:11" s="104" customFormat="1" ht="30" customHeight="1">
      <c r="A155" s="226">
        <v>3</v>
      </c>
      <c r="B155" s="167" t="s">
        <v>18</v>
      </c>
      <c r="C155" s="95"/>
      <c r="D155" s="95"/>
      <c r="E155" s="95"/>
      <c r="F155" s="95"/>
    </row>
    <row r="156" spans="1:11" s="104" customFormat="1" ht="30" customHeight="1">
      <c r="A156" s="226"/>
      <c r="B156" s="167" t="s">
        <v>19</v>
      </c>
      <c r="C156" s="95"/>
      <c r="D156" s="95"/>
      <c r="E156" s="95"/>
      <c r="F156" s="95"/>
    </row>
    <row r="157" spans="1:11" s="104" customFormat="1" ht="30" customHeight="1">
      <c r="A157" s="242">
        <v>4</v>
      </c>
      <c r="B157" s="167" t="s">
        <v>18</v>
      </c>
      <c r="C157" s="95"/>
      <c r="D157" s="95"/>
      <c r="E157" s="95"/>
      <c r="F157" s="95"/>
    </row>
    <row r="158" spans="1:11" s="104" customFormat="1" ht="30" customHeight="1">
      <c r="A158" s="233"/>
      <c r="B158" s="167" t="s">
        <v>19</v>
      </c>
      <c r="C158" s="95"/>
      <c r="D158" s="95"/>
      <c r="E158" s="95"/>
      <c r="F158" s="95"/>
    </row>
    <row r="159" spans="1:11" s="104" customFormat="1" ht="30" customHeight="1">
      <c r="A159" s="226">
        <v>5</v>
      </c>
      <c r="B159" s="167" t="s">
        <v>18</v>
      </c>
      <c r="C159" s="95"/>
      <c r="D159" s="95"/>
      <c r="E159" s="95"/>
      <c r="F159" s="95"/>
    </row>
    <row r="160" spans="1:11" s="104" customFormat="1" ht="30" customHeight="1">
      <c r="A160" s="226"/>
      <c r="B160" s="167" t="s">
        <v>19</v>
      </c>
      <c r="C160" s="95"/>
      <c r="D160" s="95"/>
      <c r="E160" s="95"/>
      <c r="F160" s="95"/>
    </row>
    <row r="161" spans="1:13" s="104" customFormat="1" ht="30" customHeight="1">
      <c r="A161" s="242">
        <v>6</v>
      </c>
      <c r="B161" s="167" t="s">
        <v>18</v>
      </c>
      <c r="C161" s="95"/>
      <c r="D161" s="95"/>
      <c r="E161" s="95"/>
      <c r="F161" s="95"/>
    </row>
    <row r="162" spans="1:13" s="104" customFormat="1" ht="30" customHeight="1">
      <c r="A162" s="233"/>
      <c r="B162" s="167" t="s">
        <v>19</v>
      </c>
      <c r="C162" s="95"/>
      <c r="D162" s="95"/>
      <c r="E162" s="95"/>
      <c r="F162" s="95"/>
    </row>
    <row r="163" spans="1:13" s="104" customFormat="1" ht="30" customHeight="1">
      <c r="A163" s="226">
        <v>7</v>
      </c>
      <c r="B163" s="167" t="s">
        <v>18</v>
      </c>
      <c r="C163" s="95"/>
      <c r="D163" s="95"/>
      <c r="E163" s="95"/>
      <c r="F163" s="95"/>
    </row>
    <row r="164" spans="1:13" s="104" customFormat="1" ht="30" customHeight="1">
      <c r="A164" s="226"/>
      <c r="B164" s="167" t="s">
        <v>19</v>
      </c>
      <c r="C164" s="95"/>
      <c r="D164" s="95"/>
      <c r="E164" s="95"/>
      <c r="F164" s="95"/>
    </row>
    <row r="165" spans="1:13" s="104" customFormat="1" ht="30" customHeight="1">
      <c r="A165" s="242">
        <v>8</v>
      </c>
      <c r="B165" s="167" t="s">
        <v>18</v>
      </c>
      <c r="C165" s="95"/>
      <c r="D165" s="95"/>
      <c r="E165" s="95"/>
      <c r="F165" s="95"/>
    </row>
    <row r="166" spans="1:13" s="104" customFormat="1" ht="30" customHeight="1">
      <c r="A166" s="233"/>
      <c r="B166" s="167" t="s">
        <v>19</v>
      </c>
      <c r="C166" s="95"/>
      <c r="D166" s="95"/>
      <c r="E166" s="95"/>
      <c r="F166" s="95"/>
    </row>
    <row r="167" spans="1:13" s="104" customFormat="1" ht="30" customHeight="1">
      <c r="A167" s="226">
        <v>9</v>
      </c>
      <c r="B167" s="167" t="s">
        <v>18</v>
      </c>
      <c r="C167" s="95"/>
      <c r="D167" s="95"/>
      <c r="E167" s="95"/>
      <c r="F167" s="95"/>
    </row>
    <row r="168" spans="1:13" s="104" customFormat="1" ht="30" customHeight="1">
      <c r="A168" s="226"/>
      <c r="B168" s="167" t="s">
        <v>19</v>
      </c>
      <c r="C168" s="95"/>
      <c r="D168" s="95"/>
      <c r="E168" s="95"/>
      <c r="F168" s="95"/>
    </row>
    <row r="169" spans="1:13" s="104" customFormat="1" ht="30" customHeight="1">
      <c r="A169" s="242">
        <v>10</v>
      </c>
      <c r="B169" s="167" t="s">
        <v>18</v>
      </c>
      <c r="C169" s="95"/>
      <c r="D169" s="95"/>
      <c r="E169" s="95"/>
      <c r="F169" s="95"/>
    </row>
    <row r="170" spans="1:13" s="104" customFormat="1" ht="30" customHeight="1">
      <c r="A170" s="233"/>
      <c r="B170" s="167" t="s">
        <v>19</v>
      </c>
      <c r="C170" s="95"/>
      <c r="D170" s="95"/>
      <c r="E170" s="95"/>
      <c r="F170" s="95"/>
    </row>
    <row r="171" spans="1:13" s="104" customFormat="1" ht="30" customHeight="1">
      <c r="A171" s="118"/>
      <c r="B171" s="155" t="s">
        <v>510</v>
      </c>
      <c r="C171" s="179">
        <f>SUM(C151:C170)</f>
        <v>0</v>
      </c>
      <c r="D171" s="179">
        <f>SUM(D151:D170)</f>
        <v>0</v>
      </c>
      <c r="E171" s="179">
        <f>SUM(E151:E170)</f>
        <v>0</v>
      </c>
      <c r="F171" s="179">
        <f>SUM(F151:F170)</f>
        <v>0</v>
      </c>
      <c r="G171" s="108"/>
      <c r="H171" s="108"/>
      <c r="I171" s="108"/>
      <c r="J171" s="108"/>
      <c r="K171" s="108"/>
    </row>
    <row r="172" spans="1:13" ht="34.5" customHeight="1">
      <c r="E172" s="180" t="s">
        <v>15</v>
      </c>
      <c r="F172" s="181">
        <f>C171+D171+E171+F171</f>
        <v>0</v>
      </c>
      <c r="G172" s="123" t="s">
        <v>507</v>
      </c>
      <c r="H172" s="104"/>
      <c r="I172" s="104"/>
      <c r="J172" s="104"/>
      <c r="K172" s="104"/>
      <c r="L172" s="104"/>
    </row>
    <row r="173" spans="1:13" ht="20.100000000000001" customHeight="1">
      <c r="H173" s="182"/>
      <c r="I173" s="104"/>
      <c r="J173" s="104"/>
      <c r="K173" s="104"/>
      <c r="L173" s="104"/>
      <c r="M173" s="104"/>
    </row>
    <row r="174" spans="1:13" s="104" customFormat="1" ht="44.25" customHeight="1">
      <c r="A174" s="240" t="s">
        <v>479</v>
      </c>
      <c r="B174" s="240"/>
      <c r="C174" s="240"/>
      <c r="D174" s="240"/>
      <c r="E174" s="240"/>
      <c r="F174" s="240"/>
      <c r="G174" s="129"/>
    </row>
    <row r="175" spans="1:13" s="104" customFormat="1" ht="22.5" customHeight="1">
      <c r="A175" s="236" t="s">
        <v>461</v>
      </c>
      <c r="B175" s="249" t="s">
        <v>464</v>
      </c>
      <c r="C175" s="250"/>
      <c r="D175" s="251"/>
      <c r="E175" s="241" t="s">
        <v>515</v>
      </c>
      <c r="F175" s="241"/>
      <c r="G175" s="130"/>
    </row>
    <row r="176" spans="1:13" s="104" customFormat="1" ht="160.5" customHeight="1">
      <c r="A176" s="236"/>
      <c r="B176" s="249"/>
      <c r="C176" s="250"/>
      <c r="D176" s="250"/>
      <c r="E176" s="183" t="s">
        <v>476</v>
      </c>
      <c r="F176" s="175" t="s">
        <v>514</v>
      </c>
      <c r="G176" s="184"/>
    </row>
    <row r="177" spans="1:7" s="104" customFormat="1" ht="20.100000000000001" customHeight="1">
      <c r="A177" s="176">
        <v>1</v>
      </c>
      <c r="B177" s="238">
        <v>2</v>
      </c>
      <c r="C177" s="238"/>
      <c r="D177" s="239"/>
      <c r="E177" s="176">
        <v>3</v>
      </c>
      <c r="F177" s="176">
        <v>4</v>
      </c>
      <c r="G177" s="185"/>
    </row>
    <row r="178" spans="1:7" s="104" customFormat="1" ht="30" customHeight="1">
      <c r="A178" s="233">
        <v>1</v>
      </c>
      <c r="B178" s="220" t="s">
        <v>18</v>
      </c>
      <c r="C178" s="221"/>
      <c r="D178" s="221"/>
      <c r="E178" s="67"/>
      <c r="F178" s="67"/>
      <c r="G178" s="186"/>
    </row>
    <row r="179" spans="1:7" s="104" customFormat="1" ht="30" customHeight="1">
      <c r="A179" s="226"/>
      <c r="B179" s="222" t="s">
        <v>19</v>
      </c>
      <c r="C179" s="223"/>
      <c r="D179" s="224"/>
      <c r="E179" s="67"/>
      <c r="F179" s="67"/>
      <c r="G179" s="186"/>
    </row>
    <row r="180" spans="1:7" s="104" customFormat="1" ht="30" customHeight="1">
      <c r="A180" s="242">
        <v>2</v>
      </c>
      <c r="B180" s="220" t="s">
        <v>18</v>
      </c>
      <c r="C180" s="221"/>
      <c r="D180" s="221"/>
      <c r="E180" s="67"/>
      <c r="F180" s="67"/>
      <c r="G180" s="186"/>
    </row>
    <row r="181" spans="1:7" s="104" customFormat="1" ht="30" customHeight="1">
      <c r="A181" s="233"/>
      <c r="B181" s="222" t="s">
        <v>19</v>
      </c>
      <c r="C181" s="223"/>
      <c r="D181" s="224"/>
      <c r="E181" s="67"/>
      <c r="F181" s="67"/>
      <c r="G181" s="186"/>
    </row>
    <row r="182" spans="1:7" s="104" customFormat="1" ht="30" customHeight="1">
      <c r="A182" s="233">
        <v>3</v>
      </c>
      <c r="B182" s="220" t="s">
        <v>18</v>
      </c>
      <c r="C182" s="221"/>
      <c r="D182" s="221"/>
      <c r="E182" s="67"/>
      <c r="F182" s="67"/>
      <c r="G182" s="186"/>
    </row>
    <row r="183" spans="1:7" s="104" customFormat="1" ht="30" customHeight="1">
      <c r="A183" s="226"/>
      <c r="B183" s="222" t="s">
        <v>19</v>
      </c>
      <c r="C183" s="223"/>
      <c r="D183" s="224"/>
      <c r="E183" s="67"/>
      <c r="F183" s="67"/>
      <c r="G183" s="186"/>
    </row>
    <row r="184" spans="1:7" s="104" customFormat="1" ht="30" customHeight="1">
      <c r="A184" s="242">
        <v>4</v>
      </c>
      <c r="B184" s="220" t="s">
        <v>18</v>
      </c>
      <c r="C184" s="221"/>
      <c r="D184" s="221"/>
      <c r="E184" s="67"/>
      <c r="F184" s="67"/>
      <c r="G184" s="186"/>
    </row>
    <row r="185" spans="1:7" s="104" customFormat="1" ht="30" customHeight="1">
      <c r="A185" s="233"/>
      <c r="B185" s="222" t="s">
        <v>19</v>
      </c>
      <c r="C185" s="223"/>
      <c r="D185" s="224"/>
      <c r="E185" s="67"/>
      <c r="F185" s="67"/>
      <c r="G185" s="186"/>
    </row>
    <row r="186" spans="1:7" s="104" customFormat="1" ht="30" customHeight="1">
      <c r="A186" s="233">
        <v>5</v>
      </c>
      <c r="B186" s="220" t="s">
        <v>18</v>
      </c>
      <c r="C186" s="221"/>
      <c r="D186" s="221"/>
      <c r="E186" s="67"/>
      <c r="F186" s="67"/>
      <c r="G186" s="186"/>
    </row>
    <row r="187" spans="1:7" s="104" customFormat="1" ht="30" customHeight="1">
      <c r="A187" s="226"/>
      <c r="B187" s="222" t="s">
        <v>19</v>
      </c>
      <c r="C187" s="223"/>
      <c r="D187" s="224"/>
      <c r="E187" s="67"/>
      <c r="F187" s="67"/>
      <c r="G187" s="186"/>
    </row>
    <row r="188" spans="1:7" s="104" customFormat="1" ht="30" customHeight="1">
      <c r="A188" s="242">
        <v>6</v>
      </c>
      <c r="B188" s="222" t="s">
        <v>18</v>
      </c>
      <c r="C188" s="223"/>
      <c r="D188" s="224"/>
      <c r="E188" s="67"/>
      <c r="F188" s="67"/>
      <c r="G188" s="186"/>
    </row>
    <row r="189" spans="1:7" s="104" customFormat="1" ht="30" customHeight="1">
      <c r="A189" s="233"/>
      <c r="B189" s="222" t="s">
        <v>19</v>
      </c>
      <c r="C189" s="223"/>
      <c r="D189" s="224"/>
      <c r="E189" s="67"/>
      <c r="F189" s="67"/>
      <c r="G189" s="186"/>
    </row>
    <row r="190" spans="1:7" s="104" customFormat="1" ht="30" customHeight="1">
      <c r="A190" s="233">
        <v>7</v>
      </c>
      <c r="B190" s="222" t="s">
        <v>18</v>
      </c>
      <c r="C190" s="223"/>
      <c r="D190" s="224"/>
      <c r="E190" s="67"/>
      <c r="F190" s="67"/>
      <c r="G190" s="186"/>
    </row>
    <row r="191" spans="1:7" s="104" customFormat="1" ht="30" customHeight="1">
      <c r="A191" s="226"/>
      <c r="B191" s="222" t="s">
        <v>19</v>
      </c>
      <c r="C191" s="223"/>
      <c r="D191" s="224"/>
      <c r="E191" s="67"/>
      <c r="F191" s="67"/>
      <c r="G191" s="186"/>
    </row>
    <row r="192" spans="1:7" s="104" customFormat="1" ht="30" customHeight="1">
      <c r="A192" s="242">
        <v>8</v>
      </c>
      <c r="B192" s="222" t="s">
        <v>18</v>
      </c>
      <c r="C192" s="223"/>
      <c r="D192" s="224"/>
      <c r="E192" s="67"/>
      <c r="F192" s="67"/>
      <c r="G192" s="186"/>
    </row>
    <row r="193" spans="1:13" s="104" customFormat="1" ht="30" customHeight="1">
      <c r="A193" s="233"/>
      <c r="B193" s="222" t="s">
        <v>19</v>
      </c>
      <c r="C193" s="223"/>
      <c r="D193" s="224"/>
      <c r="E193" s="67"/>
      <c r="F193" s="67"/>
      <c r="G193" s="186"/>
    </row>
    <row r="194" spans="1:13" s="104" customFormat="1" ht="30" customHeight="1">
      <c r="A194" s="233">
        <v>9</v>
      </c>
      <c r="B194" s="220" t="s">
        <v>18</v>
      </c>
      <c r="C194" s="221"/>
      <c r="D194" s="221"/>
      <c r="E194" s="67"/>
      <c r="F194" s="67"/>
      <c r="G194" s="186"/>
    </row>
    <row r="195" spans="1:13" s="104" customFormat="1" ht="30" customHeight="1">
      <c r="A195" s="226"/>
      <c r="B195" s="222" t="s">
        <v>19</v>
      </c>
      <c r="C195" s="223"/>
      <c r="D195" s="224"/>
      <c r="E195" s="67"/>
      <c r="F195" s="67"/>
      <c r="G195" s="186"/>
    </row>
    <row r="196" spans="1:13" s="104" customFormat="1" ht="30" customHeight="1">
      <c r="A196" s="242">
        <v>10</v>
      </c>
      <c r="B196" s="222" t="s">
        <v>18</v>
      </c>
      <c r="C196" s="223"/>
      <c r="D196" s="224"/>
      <c r="E196" s="67"/>
      <c r="F196" s="67"/>
      <c r="G196" s="186"/>
    </row>
    <row r="197" spans="1:13" s="104" customFormat="1" ht="30" customHeight="1">
      <c r="A197" s="233"/>
      <c r="B197" s="245" t="s">
        <v>19</v>
      </c>
      <c r="C197" s="246"/>
      <c r="D197" s="247"/>
      <c r="E197" s="67"/>
      <c r="F197" s="67"/>
      <c r="G197" s="186"/>
    </row>
    <row r="198" spans="1:13" s="104" customFormat="1" ht="30" customHeight="1">
      <c r="A198" s="118"/>
      <c r="B198" s="351" t="s">
        <v>15</v>
      </c>
      <c r="C198" s="351"/>
      <c r="D198" s="352"/>
      <c r="E198" s="179">
        <f>SUM(E178:E197)</f>
        <v>0</v>
      </c>
      <c r="F198" s="179">
        <f>SUM(F178:F197)</f>
        <v>0</v>
      </c>
      <c r="G198" s="187"/>
      <c r="H198" s="108"/>
      <c r="I198" s="108"/>
      <c r="J198" s="108"/>
      <c r="K198" s="108"/>
      <c r="L198" s="108"/>
      <c r="M198" s="108"/>
    </row>
    <row r="199" spans="1:13" s="104" customFormat="1" ht="30" customHeight="1">
      <c r="A199" s="118"/>
      <c r="B199" s="188"/>
      <c r="C199" s="188"/>
      <c r="D199" s="188"/>
      <c r="E199" s="155" t="s">
        <v>15</v>
      </c>
      <c r="F199" s="179">
        <f>E198+F198</f>
        <v>0</v>
      </c>
      <c r="G199" s="189" t="s">
        <v>507</v>
      </c>
      <c r="H199" s="190"/>
      <c r="I199" s="108"/>
      <c r="J199" s="108"/>
      <c r="K199" s="108"/>
      <c r="L199" s="108"/>
      <c r="M199" s="108"/>
    </row>
    <row r="200" spans="1:13" s="104" customFormat="1" ht="30" customHeight="1">
      <c r="A200" s="118"/>
      <c r="B200" s="188"/>
      <c r="C200" s="188"/>
      <c r="D200" s="188"/>
      <c r="E200" s="191"/>
      <c r="F200" s="191"/>
      <c r="G200" s="192"/>
      <c r="H200" s="108"/>
      <c r="I200" s="108"/>
      <c r="J200" s="108"/>
      <c r="K200" s="108"/>
      <c r="L200" s="108"/>
      <c r="M200" s="108"/>
    </row>
    <row r="201" spans="1:13" s="104" customFormat="1" ht="20.100000000000001" customHeight="1">
      <c r="A201" s="350" t="s">
        <v>480</v>
      </c>
      <c r="B201" s="350"/>
      <c r="C201" s="350"/>
      <c r="D201" s="350"/>
      <c r="E201" s="350"/>
      <c r="F201" s="350"/>
      <c r="G201" s="350"/>
      <c r="H201" s="350"/>
    </row>
    <row r="202" spans="1:13" s="104" customFormat="1" ht="72" customHeight="1">
      <c r="A202" s="236" t="s">
        <v>14</v>
      </c>
      <c r="B202" s="249"/>
      <c r="C202" s="250"/>
      <c r="D202" s="353"/>
      <c r="E202" s="304" t="s">
        <v>550</v>
      </c>
      <c r="F202" s="304"/>
      <c r="G202" s="348" t="s">
        <v>517</v>
      </c>
      <c r="H202" s="349"/>
      <c r="I202" s="154"/>
    </row>
    <row r="203" spans="1:13" s="104" customFormat="1" ht="50.25" customHeight="1">
      <c r="A203" s="236"/>
      <c r="B203" s="249"/>
      <c r="C203" s="250"/>
      <c r="D203" s="353"/>
      <c r="E203" s="193" t="s">
        <v>477</v>
      </c>
      <c r="F203" s="193" t="s">
        <v>490</v>
      </c>
      <c r="G203" s="194" t="s">
        <v>477</v>
      </c>
      <c r="H203" s="193" t="s">
        <v>490</v>
      </c>
      <c r="I203" s="132"/>
      <c r="J203" s="132"/>
      <c r="K203" s="132"/>
    </row>
    <row r="204" spans="1:13" s="132" customFormat="1" ht="20.100000000000001" customHeight="1">
      <c r="A204" s="195">
        <v>1</v>
      </c>
      <c r="B204" s="339">
        <v>2</v>
      </c>
      <c r="C204" s="339"/>
      <c r="D204" s="339"/>
      <c r="E204" s="195">
        <v>3</v>
      </c>
      <c r="F204" s="195">
        <v>4</v>
      </c>
      <c r="G204" s="196">
        <v>5</v>
      </c>
      <c r="H204" s="197">
        <v>6</v>
      </c>
      <c r="I204" s="104"/>
      <c r="J204" s="104"/>
      <c r="K204" s="104"/>
      <c r="L204" s="104"/>
      <c r="M204" s="104"/>
    </row>
    <row r="205" spans="1:13" s="104" customFormat="1" ht="30" customHeight="1">
      <c r="A205" s="233">
        <v>1</v>
      </c>
      <c r="B205" s="234" t="s">
        <v>18</v>
      </c>
      <c r="C205" s="234"/>
      <c r="D205" s="234"/>
      <c r="E205" s="67"/>
      <c r="F205" s="67"/>
      <c r="G205" s="95"/>
      <c r="H205" s="95"/>
    </row>
    <row r="206" spans="1:13" s="104" customFormat="1" ht="30" customHeight="1">
      <c r="A206" s="226"/>
      <c r="B206" s="235" t="s">
        <v>19</v>
      </c>
      <c r="C206" s="235"/>
      <c r="D206" s="235"/>
      <c r="E206" s="67"/>
      <c r="F206" s="67"/>
      <c r="G206" s="95"/>
      <c r="H206" s="95"/>
    </row>
    <row r="207" spans="1:13" s="104" customFormat="1" ht="30" customHeight="1">
      <c r="A207" s="242">
        <v>2</v>
      </c>
      <c r="B207" s="234" t="s">
        <v>18</v>
      </c>
      <c r="C207" s="234"/>
      <c r="D207" s="234"/>
      <c r="E207" s="67"/>
      <c r="F207" s="67"/>
      <c r="G207" s="95"/>
      <c r="H207" s="95"/>
    </row>
    <row r="208" spans="1:13" s="104" customFormat="1" ht="30" customHeight="1">
      <c r="A208" s="233"/>
      <c r="B208" s="235" t="s">
        <v>19</v>
      </c>
      <c r="C208" s="235"/>
      <c r="D208" s="235"/>
      <c r="E208" s="67"/>
      <c r="F208" s="67"/>
      <c r="G208" s="95"/>
      <c r="H208" s="95"/>
    </row>
    <row r="209" spans="1:13" s="104" customFormat="1" ht="30" customHeight="1">
      <c r="A209" s="233">
        <v>3</v>
      </c>
      <c r="B209" s="234" t="s">
        <v>18</v>
      </c>
      <c r="C209" s="234"/>
      <c r="D209" s="234"/>
      <c r="E209" s="67"/>
      <c r="F209" s="67"/>
      <c r="G209" s="95"/>
      <c r="H209" s="95"/>
    </row>
    <row r="210" spans="1:13" s="104" customFormat="1" ht="30" customHeight="1">
      <c r="A210" s="226"/>
      <c r="B210" s="235" t="s">
        <v>19</v>
      </c>
      <c r="C210" s="235"/>
      <c r="D210" s="235"/>
      <c r="E210" s="67"/>
      <c r="F210" s="67"/>
      <c r="G210" s="95"/>
      <c r="H210" s="95"/>
    </row>
    <row r="211" spans="1:13" s="104" customFormat="1" ht="30" customHeight="1">
      <c r="A211" s="242">
        <v>4</v>
      </c>
      <c r="B211" s="234" t="s">
        <v>18</v>
      </c>
      <c r="C211" s="234"/>
      <c r="D211" s="234"/>
      <c r="E211" s="67"/>
      <c r="F211" s="67"/>
      <c r="G211" s="95"/>
      <c r="H211" s="95"/>
    </row>
    <row r="212" spans="1:13" s="104" customFormat="1" ht="30" customHeight="1">
      <c r="A212" s="233"/>
      <c r="B212" s="235" t="s">
        <v>19</v>
      </c>
      <c r="C212" s="235"/>
      <c r="D212" s="235"/>
      <c r="E212" s="67"/>
      <c r="F212" s="67"/>
      <c r="G212" s="95"/>
      <c r="H212" s="95"/>
    </row>
    <row r="213" spans="1:13" s="104" customFormat="1" ht="30" customHeight="1">
      <c r="A213" s="233">
        <v>5</v>
      </c>
      <c r="B213" s="234" t="s">
        <v>18</v>
      </c>
      <c r="C213" s="234"/>
      <c r="D213" s="234"/>
      <c r="E213" s="67"/>
      <c r="F213" s="67"/>
      <c r="G213" s="95"/>
      <c r="H213" s="95"/>
    </row>
    <row r="214" spans="1:13" s="104" customFormat="1" ht="30" customHeight="1">
      <c r="A214" s="226"/>
      <c r="B214" s="235" t="s">
        <v>19</v>
      </c>
      <c r="C214" s="235"/>
      <c r="D214" s="235"/>
      <c r="E214" s="67"/>
      <c r="F214" s="67"/>
      <c r="G214" s="95"/>
      <c r="H214" s="95"/>
    </row>
    <row r="215" spans="1:13" s="104" customFormat="1" ht="30" customHeight="1">
      <c r="A215" s="242">
        <v>6</v>
      </c>
      <c r="B215" s="235" t="s">
        <v>18</v>
      </c>
      <c r="C215" s="235"/>
      <c r="D215" s="235"/>
      <c r="E215" s="67"/>
      <c r="F215" s="67"/>
      <c r="G215" s="95"/>
      <c r="H215" s="95"/>
    </row>
    <row r="216" spans="1:13" s="104" customFormat="1" ht="30" customHeight="1">
      <c r="A216" s="233"/>
      <c r="B216" s="235" t="s">
        <v>19</v>
      </c>
      <c r="C216" s="235"/>
      <c r="D216" s="235"/>
      <c r="E216" s="67"/>
      <c r="F216" s="67"/>
      <c r="G216" s="95"/>
      <c r="H216" s="95"/>
    </row>
    <row r="217" spans="1:13" s="104" customFormat="1" ht="30" customHeight="1">
      <c r="A217" s="233">
        <v>7</v>
      </c>
      <c r="B217" s="235" t="s">
        <v>18</v>
      </c>
      <c r="C217" s="235"/>
      <c r="D217" s="235"/>
      <c r="E217" s="67"/>
      <c r="F217" s="67"/>
      <c r="G217" s="95"/>
      <c r="H217" s="95"/>
    </row>
    <row r="218" spans="1:13" s="104" customFormat="1" ht="30" customHeight="1">
      <c r="A218" s="226"/>
      <c r="B218" s="235" t="s">
        <v>19</v>
      </c>
      <c r="C218" s="235"/>
      <c r="D218" s="235"/>
      <c r="E218" s="67"/>
      <c r="F218" s="67"/>
      <c r="G218" s="95"/>
      <c r="H218" s="95"/>
    </row>
    <row r="219" spans="1:13" s="104" customFormat="1" ht="30" customHeight="1">
      <c r="A219" s="242">
        <v>8</v>
      </c>
      <c r="B219" s="235" t="s">
        <v>18</v>
      </c>
      <c r="C219" s="235"/>
      <c r="D219" s="235"/>
      <c r="E219" s="67"/>
      <c r="F219" s="67"/>
      <c r="G219" s="95"/>
      <c r="H219" s="95"/>
    </row>
    <row r="220" spans="1:13" s="104" customFormat="1" ht="30" customHeight="1">
      <c r="A220" s="233"/>
      <c r="B220" s="235" t="s">
        <v>19</v>
      </c>
      <c r="C220" s="235"/>
      <c r="D220" s="235"/>
      <c r="E220" s="67"/>
      <c r="F220" s="67"/>
      <c r="G220" s="95"/>
      <c r="H220" s="95"/>
    </row>
    <row r="221" spans="1:13" s="104" customFormat="1" ht="30" customHeight="1">
      <c r="A221" s="233">
        <v>9</v>
      </c>
      <c r="B221" s="234" t="s">
        <v>18</v>
      </c>
      <c r="C221" s="234"/>
      <c r="D221" s="234"/>
      <c r="E221" s="67"/>
      <c r="F221" s="67"/>
      <c r="G221" s="95"/>
      <c r="H221" s="95"/>
    </row>
    <row r="222" spans="1:13" s="104" customFormat="1" ht="30" customHeight="1">
      <c r="A222" s="226"/>
      <c r="B222" s="235" t="s">
        <v>19</v>
      </c>
      <c r="C222" s="235"/>
      <c r="D222" s="235"/>
      <c r="E222" s="67"/>
      <c r="F222" s="67"/>
      <c r="G222" s="95"/>
      <c r="H222" s="95"/>
    </row>
    <row r="223" spans="1:13" s="104" customFormat="1" ht="30" customHeight="1">
      <c r="A223" s="118"/>
      <c r="B223" s="351" t="s">
        <v>15</v>
      </c>
      <c r="C223" s="351"/>
      <c r="D223" s="351"/>
      <c r="E223" s="179">
        <f>SUM(E205:E222)</f>
        <v>0</v>
      </c>
      <c r="F223" s="179">
        <f>SUM(F205:F222)</f>
        <v>0</v>
      </c>
      <c r="G223" s="179">
        <f>SUM(G205:G222)</f>
        <v>0</v>
      </c>
      <c r="H223" s="179">
        <f>SUM(H205:H222)</f>
        <v>0</v>
      </c>
      <c r="I223" s="108"/>
      <c r="J223" s="108"/>
      <c r="K223" s="108"/>
      <c r="L223" s="108"/>
      <c r="M223" s="108"/>
    </row>
    <row r="224" spans="1:13" s="104" customFormat="1" ht="30" customHeight="1">
      <c r="A224" s="118"/>
      <c r="B224" s="248"/>
      <c r="C224" s="248"/>
      <c r="D224" s="248"/>
      <c r="E224" s="198"/>
      <c r="F224" s="198"/>
      <c r="G224" s="199" t="s">
        <v>510</v>
      </c>
      <c r="H224" s="200">
        <f>E223+F223+G223+H223</f>
        <v>0</v>
      </c>
      <c r="I224" s="108"/>
      <c r="J224" s="108"/>
      <c r="K224" s="108"/>
      <c r="L224" s="108"/>
      <c r="M224" s="108"/>
    </row>
    <row r="225" spans="1:13" ht="48.75" customHeight="1">
      <c r="A225" s="354" t="s">
        <v>481</v>
      </c>
      <c r="B225" s="354"/>
      <c r="C225" s="354"/>
      <c r="D225" s="354"/>
      <c r="E225" s="138"/>
    </row>
    <row r="226" spans="1:13" ht="30" customHeight="1">
      <c r="A226" s="259" t="s">
        <v>21</v>
      </c>
      <c r="B226" s="259"/>
      <c r="C226" s="259" t="s">
        <v>22</v>
      </c>
      <c r="D226" s="259"/>
      <c r="E226" s="138"/>
    </row>
    <row r="227" spans="1:13" ht="30" customHeight="1">
      <c r="A227" s="258"/>
      <c r="B227" s="258"/>
      <c r="C227" s="258"/>
      <c r="D227" s="258"/>
      <c r="E227" s="104"/>
      <c r="H227" s="104"/>
      <c r="I227" s="104"/>
      <c r="J227" s="104"/>
      <c r="K227" s="104"/>
      <c r="L227" s="104"/>
      <c r="M227" s="104"/>
    </row>
    <row r="228" spans="1:13" ht="20.100000000000001" customHeight="1">
      <c r="H228" s="104"/>
      <c r="I228" s="104"/>
      <c r="J228" s="104"/>
      <c r="K228" s="104"/>
      <c r="L228" s="104"/>
      <c r="M228" s="104"/>
    </row>
    <row r="229" spans="1:13" s="104" customFormat="1" ht="20.100000000000001" customHeight="1" thickBot="1">
      <c r="A229" s="278" t="s">
        <v>482</v>
      </c>
      <c r="B229" s="279"/>
      <c r="C229" s="279"/>
      <c r="D229" s="279"/>
      <c r="E229" s="279"/>
      <c r="F229" s="279"/>
    </row>
    <row r="230" spans="1:13" s="104" customFormat="1" ht="30" customHeight="1" thickTop="1">
      <c r="A230" s="259" t="s">
        <v>23</v>
      </c>
      <c r="B230" s="259"/>
      <c r="C230" s="259" t="s">
        <v>24</v>
      </c>
      <c r="D230" s="259"/>
      <c r="E230" s="259" t="s">
        <v>25</v>
      </c>
      <c r="F230" s="259"/>
      <c r="H230" s="108"/>
      <c r="I230" s="108"/>
      <c r="J230" s="108"/>
      <c r="K230" s="108"/>
      <c r="L230" s="108"/>
      <c r="M230" s="108"/>
    </row>
    <row r="231" spans="1:13" s="104" customFormat="1" ht="30" customHeight="1">
      <c r="A231" s="258"/>
      <c r="B231" s="258"/>
      <c r="C231" s="258"/>
      <c r="D231" s="258"/>
      <c r="E231" s="258"/>
      <c r="F231" s="258"/>
      <c r="H231" s="108"/>
      <c r="I231" s="108"/>
      <c r="J231" s="108"/>
      <c r="K231" s="108"/>
      <c r="L231" s="108"/>
      <c r="M231" s="108"/>
    </row>
    <row r="232" spans="1:13" ht="20.100000000000001" customHeight="1">
      <c r="H232" s="201"/>
      <c r="I232" s="104"/>
      <c r="J232" s="104"/>
      <c r="K232" s="104"/>
      <c r="L232" s="104"/>
      <c r="M232" s="104"/>
    </row>
    <row r="233" spans="1:13" ht="20.100000000000001" customHeight="1">
      <c r="I233" s="104"/>
      <c r="J233" s="104"/>
      <c r="K233" s="104"/>
      <c r="L233" s="104"/>
      <c r="M233" s="104"/>
    </row>
    <row r="234" spans="1:13" s="104" customFormat="1" ht="51.75" customHeight="1">
      <c r="A234" s="354" t="s">
        <v>483</v>
      </c>
      <c r="B234" s="354"/>
      <c r="C234" s="354"/>
      <c r="D234" s="354"/>
      <c r="E234" s="354"/>
      <c r="F234" s="354"/>
      <c r="G234" s="354"/>
      <c r="H234" s="140" t="s">
        <v>484</v>
      </c>
    </row>
    <row r="235" spans="1:13" s="104" customFormat="1" ht="39.950000000000003" customHeight="1">
      <c r="A235" s="257" t="s">
        <v>350</v>
      </c>
      <c r="B235" s="257"/>
      <c r="C235" s="257"/>
      <c r="D235" s="257"/>
      <c r="E235" s="257"/>
      <c r="F235" s="257"/>
      <c r="G235" s="257"/>
      <c r="H235" s="68"/>
    </row>
    <row r="236" spans="1:13" s="104" customFormat="1" ht="39.950000000000003" customHeight="1">
      <c r="A236" s="257" t="s">
        <v>351</v>
      </c>
      <c r="B236" s="257"/>
      <c r="C236" s="257"/>
      <c r="D236" s="257"/>
      <c r="E236" s="257"/>
      <c r="F236" s="257"/>
      <c r="G236" s="257"/>
      <c r="H236" s="68"/>
    </row>
    <row r="237" spans="1:13" s="104" customFormat="1" ht="39.950000000000003" customHeight="1">
      <c r="A237" s="257" t="s">
        <v>67</v>
      </c>
      <c r="B237" s="257"/>
      <c r="C237" s="257"/>
      <c r="D237" s="257"/>
      <c r="E237" s="257"/>
      <c r="F237" s="257"/>
      <c r="G237" s="257"/>
      <c r="H237" s="68"/>
    </row>
    <row r="238" spans="1:13" s="104" customFormat="1" ht="39.950000000000003" customHeight="1">
      <c r="A238" s="257" t="s">
        <v>68</v>
      </c>
      <c r="B238" s="257"/>
      <c r="C238" s="257"/>
      <c r="D238" s="257"/>
      <c r="E238" s="257"/>
      <c r="F238" s="257"/>
      <c r="G238" s="257"/>
      <c r="H238" s="68"/>
    </row>
    <row r="239" spans="1:13" s="104" customFormat="1" ht="39.950000000000003" customHeight="1">
      <c r="A239" s="257" t="s">
        <v>69</v>
      </c>
      <c r="B239" s="257"/>
      <c r="C239" s="257"/>
      <c r="D239" s="257"/>
      <c r="E239" s="257"/>
      <c r="F239" s="257"/>
      <c r="G239" s="257"/>
      <c r="H239" s="68"/>
    </row>
    <row r="240" spans="1:13" s="104" customFormat="1" ht="39.950000000000003" customHeight="1">
      <c r="A240" s="257" t="s">
        <v>70</v>
      </c>
      <c r="B240" s="257"/>
      <c r="C240" s="257"/>
      <c r="D240" s="257"/>
      <c r="E240" s="257"/>
      <c r="F240" s="257"/>
      <c r="G240" s="257"/>
      <c r="H240" s="68"/>
    </row>
    <row r="241" spans="1:13" s="104" customFormat="1" ht="39.950000000000003" customHeight="1">
      <c r="A241" s="257" t="s">
        <v>73</v>
      </c>
      <c r="B241" s="257"/>
      <c r="C241" s="257"/>
      <c r="D241" s="257"/>
      <c r="E241" s="257"/>
      <c r="F241" s="257"/>
      <c r="G241" s="257"/>
      <c r="H241" s="68"/>
    </row>
    <row r="242" spans="1:13" s="104" customFormat="1" ht="39.950000000000003" customHeight="1">
      <c r="A242" s="257" t="s">
        <v>71</v>
      </c>
      <c r="B242" s="257"/>
      <c r="C242" s="257"/>
      <c r="D242" s="257"/>
      <c r="E242" s="257"/>
      <c r="F242" s="257"/>
      <c r="G242" s="257"/>
      <c r="H242" s="68"/>
    </row>
    <row r="243" spans="1:13" s="104" customFormat="1" ht="39.950000000000003" customHeight="1">
      <c r="A243" s="257" t="s">
        <v>74</v>
      </c>
      <c r="B243" s="257"/>
      <c r="C243" s="257"/>
      <c r="D243" s="257"/>
      <c r="E243" s="257"/>
      <c r="F243" s="257"/>
      <c r="G243" s="257"/>
      <c r="H243" s="68"/>
      <c r="I243" s="108"/>
      <c r="J243" s="108"/>
      <c r="K243" s="108"/>
      <c r="L243" s="108"/>
      <c r="M243" s="108"/>
    </row>
    <row r="244" spans="1:13" s="104" customFormat="1" ht="39.950000000000003" customHeight="1">
      <c r="A244" s="257" t="s">
        <v>72</v>
      </c>
      <c r="B244" s="257"/>
      <c r="C244" s="257"/>
      <c r="D244" s="257"/>
      <c r="E244" s="257"/>
      <c r="F244" s="257"/>
      <c r="G244" s="257"/>
      <c r="H244" s="68"/>
      <c r="I244" s="108"/>
      <c r="J244" s="108"/>
      <c r="K244" s="108"/>
      <c r="L244" s="108"/>
      <c r="M244" s="108"/>
    </row>
    <row r="245" spans="1:13" s="104" customFormat="1" ht="39.950000000000003" customHeight="1">
      <c r="A245" s="202"/>
      <c r="B245" s="202"/>
      <c r="C245" s="202"/>
      <c r="D245" s="202"/>
      <c r="E245" s="202"/>
      <c r="F245" s="202"/>
      <c r="G245" s="203" t="s">
        <v>15</v>
      </c>
      <c r="H245" s="204">
        <f>SUM(H235:H244)</f>
        <v>0</v>
      </c>
      <c r="I245" s="108"/>
      <c r="J245" s="108"/>
      <c r="K245" s="108"/>
      <c r="L245" s="108"/>
      <c r="M245" s="108"/>
    </row>
    <row r="246" spans="1:13" ht="20.100000000000001" customHeight="1">
      <c r="H246" s="205"/>
    </row>
    <row r="247" spans="1:13" ht="67.5" customHeight="1">
      <c r="A247" s="356" t="s">
        <v>485</v>
      </c>
      <c r="B247" s="356"/>
      <c r="C247" s="356"/>
      <c r="D247" s="356"/>
      <c r="E247" s="356"/>
      <c r="F247" s="356"/>
      <c r="G247" s="356"/>
      <c r="H247" s="356"/>
    </row>
    <row r="248" spans="1:13" ht="20.25" customHeight="1">
      <c r="A248" s="205"/>
      <c r="B248" s="205"/>
      <c r="C248" s="205"/>
      <c r="D248" s="205"/>
      <c r="E248" s="205"/>
      <c r="F248" s="205"/>
      <c r="G248" s="205"/>
      <c r="H248" s="206"/>
    </row>
    <row r="249" spans="1:13" ht="20.100000000000001" customHeight="1">
      <c r="A249" s="350" t="s">
        <v>348</v>
      </c>
      <c r="B249" s="350"/>
      <c r="C249" s="350"/>
      <c r="D249" s="350"/>
      <c r="E249" s="350"/>
      <c r="F249" s="350"/>
      <c r="G249" s="350"/>
      <c r="H249" s="350"/>
    </row>
    <row r="250" spans="1:13" ht="20.100000000000001" customHeight="1">
      <c r="A250" s="357"/>
      <c r="B250" s="357"/>
      <c r="C250" s="357"/>
      <c r="D250" s="357"/>
      <c r="E250" s="357"/>
      <c r="F250" s="357"/>
      <c r="G250" s="357"/>
      <c r="H250" s="357"/>
    </row>
    <row r="251" spans="1:13" ht="20.100000000000001" customHeight="1">
      <c r="A251" s="357"/>
      <c r="B251" s="357"/>
      <c r="C251" s="357"/>
      <c r="D251" s="357"/>
      <c r="E251" s="357"/>
      <c r="F251" s="357"/>
      <c r="G251" s="357"/>
      <c r="H251" s="357"/>
    </row>
    <row r="252" spans="1:13" ht="20.100000000000001" customHeight="1">
      <c r="A252" s="357"/>
      <c r="B252" s="357"/>
      <c r="C252" s="357"/>
      <c r="D252" s="357"/>
      <c r="E252" s="357"/>
      <c r="F252" s="357"/>
      <c r="G252" s="357"/>
      <c r="H252" s="357"/>
    </row>
    <row r="253" spans="1:13" ht="20.100000000000001" customHeight="1">
      <c r="A253" s="357"/>
      <c r="B253" s="357"/>
      <c r="C253" s="357"/>
      <c r="D253" s="357"/>
      <c r="E253" s="357"/>
      <c r="F253" s="357"/>
      <c r="G253" s="357"/>
      <c r="H253" s="357"/>
    </row>
    <row r="254" spans="1:13" ht="20.100000000000001" customHeight="1">
      <c r="A254" s="357"/>
      <c r="B254" s="357"/>
      <c r="C254" s="357"/>
      <c r="D254" s="357"/>
      <c r="E254" s="357"/>
      <c r="F254" s="357"/>
      <c r="G254" s="357"/>
      <c r="H254" s="357"/>
    </row>
    <row r="255" spans="1:13" ht="20.100000000000001" customHeight="1">
      <c r="A255" s="357"/>
      <c r="B255" s="357"/>
      <c r="C255" s="357"/>
      <c r="D255" s="357"/>
      <c r="E255" s="357"/>
      <c r="F255" s="357"/>
      <c r="G255" s="357"/>
      <c r="H255" s="357"/>
    </row>
    <row r="256" spans="1:13" ht="20.100000000000001" customHeight="1">
      <c r="A256" s="357"/>
      <c r="B256" s="357"/>
      <c r="C256" s="357"/>
      <c r="D256" s="357"/>
      <c r="E256" s="357"/>
      <c r="F256" s="357"/>
      <c r="G256" s="357"/>
      <c r="H256" s="357"/>
    </row>
    <row r="257" spans="1:8" ht="408.95" customHeight="1">
      <c r="A257" s="357"/>
      <c r="B257" s="357"/>
      <c r="C257" s="357"/>
      <c r="D257" s="357"/>
      <c r="E257" s="357"/>
      <c r="F257" s="357"/>
      <c r="G257" s="357"/>
      <c r="H257" s="357"/>
    </row>
    <row r="258" spans="1:8" ht="20.100000000000001" customHeight="1">
      <c r="H258" s="206"/>
    </row>
    <row r="259" spans="1:8" ht="39.75" customHeight="1">
      <c r="A259" s="354" t="s">
        <v>352</v>
      </c>
      <c r="B259" s="354"/>
      <c r="C259" s="354"/>
      <c r="D259" s="354"/>
      <c r="E259" s="354"/>
      <c r="F259" s="354"/>
      <c r="G259" s="354"/>
      <c r="H259" s="354"/>
    </row>
    <row r="260" spans="1:8" ht="20.100000000000001" customHeight="1">
      <c r="A260" s="357"/>
      <c r="B260" s="357"/>
      <c r="C260" s="357"/>
      <c r="D260" s="357"/>
      <c r="E260" s="357"/>
      <c r="F260" s="357"/>
      <c r="G260" s="357"/>
      <c r="H260" s="357"/>
    </row>
    <row r="261" spans="1:8" ht="20.100000000000001" customHeight="1">
      <c r="A261" s="357"/>
      <c r="B261" s="357"/>
      <c r="C261" s="357"/>
      <c r="D261" s="357"/>
      <c r="E261" s="357"/>
      <c r="F261" s="357"/>
      <c r="G261" s="357"/>
      <c r="H261" s="357"/>
    </row>
    <row r="262" spans="1:8" ht="20.100000000000001" customHeight="1">
      <c r="A262" s="357"/>
      <c r="B262" s="357"/>
      <c r="C262" s="357"/>
      <c r="D262" s="357"/>
      <c r="E262" s="357"/>
      <c r="F262" s="357"/>
      <c r="G262" s="357"/>
      <c r="H262" s="357"/>
    </row>
    <row r="263" spans="1:8" ht="20.100000000000001" customHeight="1">
      <c r="A263" s="357"/>
      <c r="B263" s="357"/>
      <c r="C263" s="357"/>
      <c r="D263" s="357"/>
      <c r="E263" s="357"/>
      <c r="F263" s="357"/>
      <c r="G263" s="357"/>
      <c r="H263" s="357"/>
    </row>
    <row r="264" spans="1:8" ht="20.100000000000001" customHeight="1">
      <c r="A264" s="357"/>
      <c r="B264" s="357"/>
      <c r="C264" s="357"/>
      <c r="D264" s="357"/>
      <c r="E264" s="357"/>
      <c r="F264" s="357"/>
      <c r="G264" s="357"/>
      <c r="H264" s="357"/>
    </row>
    <row r="265" spans="1:8" ht="20.100000000000001" customHeight="1">
      <c r="A265" s="357"/>
      <c r="B265" s="357"/>
      <c r="C265" s="357"/>
      <c r="D265" s="357"/>
      <c r="E265" s="357"/>
      <c r="F265" s="357"/>
      <c r="G265" s="357"/>
      <c r="H265" s="357"/>
    </row>
    <row r="266" spans="1:8" ht="20.100000000000001" customHeight="1">
      <c r="A266" s="357"/>
      <c r="B266" s="357"/>
      <c r="C266" s="357"/>
      <c r="D266" s="357"/>
      <c r="E266" s="357"/>
      <c r="F266" s="357"/>
      <c r="G266" s="357"/>
      <c r="H266" s="357"/>
    </row>
    <row r="267" spans="1:8" ht="408.95" customHeight="1">
      <c r="A267" s="357"/>
      <c r="B267" s="357"/>
      <c r="C267" s="357"/>
      <c r="D267" s="357"/>
      <c r="E267" s="357"/>
      <c r="F267" s="357"/>
      <c r="G267" s="357"/>
      <c r="H267" s="357"/>
    </row>
    <row r="268" spans="1:8" ht="20.100000000000001" customHeight="1">
      <c r="H268" s="205"/>
    </row>
    <row r="270" spans="1:8" ht="80.099999999999994" customHeight="1">
      <c r="A270" s="356" t="s">
        <v>465</v>
      </c>
      <c r="B270" s="356"/>
      <c r="C270" s="356"/>
      <c r="D270" s="356"/>
      <c r="E270" s="356"/>
      <c r="F270" s="356"/>
      <c r="G270" s="356"/>
      <c r="H270" s="356"/>
    </row>
    <row r="271" spans="1:8" ht="20.100000000000001" customHeight="1">
      <c r="H271" s="207"/>
    </row>
    <row r="272" spans="1:8" ht="20.100000000000001" customHeight="1">
      <c r="A272" s="357"/>
      <c r="B272" s="357"/>
      <c r="C272" s="357"/>
      <c r="D272" s="357"/>
      <c r="E272" s="357"/>
      <c r="F272" s="357"/>
      <c r="G272" s="357"/>
      <c r="H272" s="357"/>
    </row>
    <row r="273" spans="1:13" ht="20.100000000000001" customHeight="1">
      <c r="A273" s="357"/>
      <c r="B273" s="357"/>
      <c r="C273" s="357"/>
      <c r="D273" s="357"/>
      <c r="E273" s="357"/>
      <c r="F273" s="357"/>
      <c r="G273" s="357"/>
      <c r="H273" s="357"/>
    </row>
    <row r="274" spans="1:13" ht="20.100000000000001" customHeight="1">
      <c r="A274" s="357"/>
      <c r="B274" s="357"/>
      <c r="C274" s="357"/>
      <c r="D274" s="357"/>
      <c r="E274" s="357"/>
      <c r="F274" s="357"/>
      <c r="G274" s="357"/>
      <c r="H274" s="357"/>
    </row>
    <row r="275" spans="1:13" ht="20.100000000000001" customHeight="1">
      <c r="A275" s="357"/>
      <c r="B275" s="357"/>
      <c r="C275" s="357"/>
      <c r="D275" s="357"/>
      <c r="E275" s="357"/>
      <c r="F275" s="357"/>
      <c r="G275" s="357"/>
      <c r="H275" s="357"/>
    </row>
    <row r="276" spans="1:13" ht="20.100000000000001" customHeight="1">
      <c r="A276" s="357"/>
      <c r="B276" s="357"/>
      <c r="C276" s="357"/>
      <c r="D276" s="357"/>
      <c r="E276" s="357"/>
      <c r="F276" s="357"/>
      <c r="G276" s="357"/>
      <c r="H276" s="357"/>
    </row>
    <row r="277" spans="1:13" ht="20.100000000000001" customHeight="1">
      <c r="A277" s="357"/>
      <c r="B277" s="357"/>
      <c r="C277" s="357"/>
      <c r="D277" s="357"/>
      <c r="E277" s="357"/>
      <c r="F277" s="357"/>
      <c r="G277" s="357"/>
      <c r="H277" s="357"/>
    </row>
    <row r="278" spans="1:13" ht="20.100000000000001" customHeight="1">
      <c r="A278" s="357"/>
      <c r="B278" s="357"/>
      <c r="C278" s="357"/>
      <c r="D278" s="357"/>
      <c r="E278" s="357"/>
      <c r="F278" s="357"/>
      <c r="G278" s="357"/>
      <c r="H278" s="357"/>
    </row>
    <row r="279" spans="1:13" ht="323.25" customHeight="1">
      <c r="A279" s="357"/>
      <c r="B279" s="357"/>
      <c r="C279" s="357"/>
      <c r="D279" s="357"/>
      <c r="E279" s="357"/>
      <c r="F279" s="357"/>
      <c r="G279" s="357"/>
      <c r="H279" s="357"/>
    </row>
    <row r="282" spans="1:13" ht="20.100000000000001" customHeight="1">
      <c r="A282" s="113" t="s">
        <v>486</v>
      </c>
      <c r="H282" s="104"/>
      <c r="I282" s="104"/>
      <c r="J282" s="104"/>
      <c r="K282" s="104"/>
      <c r="L282" s="104"/>
      <c r="M282" s="104"/>
    </row>
    <row r="283" spans="1:13" ht="20.100000000000001" customHeight="1">
      <c r="H283" s="104"/>
      <c r="I283" s="104"/>
      <c r="J283" s="104"/>
      <c r="K283" s="104"/>
      <c r="L283" s="104"/>
      <c r="M283" s="104"/>
    </row>
    <row r="284" spans="1:13" s="104" customFormat="1" ht="20.100000000000001" customHeight="1">
      <c r="A284" s="104" t="s">
        <v>26</v>
      </c>
    </row>
    <row r="285" spans="1:13" s="104" customFormat="1" ht="39.950000000000003" customHeight="1">
      <c r="A285" s="226">
        <v>1</v>
      </c>
      <c r="B285" s="257" t="s">
        <v>492</v>
      </c>
      <c r="C285" s="257"/>
      <c r="D285" s="257"/>
      <c r="E285" s="257"/>
      <c r="F285" s="257"/>
      <c r="G285" s="257"/>
      <c r="H285" s="257"/>
    </row>
    <row r="286" spans="1:13" s="104" customFormat="1" ht="48" customHeight="1">
      <c r="A286" s="226"/>
      <c r="B286" s="357"/>
      <c r="C286" s="357"/>
      <c r="D286" s="357"/>
      <c r="E286" s="357"/>
      <c r="F286" s="357"/>
      <c r="G286" s="357"/>
      <c r="H286" s="357"/>
    </row>
    <row r="287" spans="1:13" s="104" customFormat="1" ht="43.5" customHeight="1">
      <c r="A287" s="226">
        <v>2</v>
      </c>
      <c r="B287" s="257" t="s">
        <v>66</v>
      </c>
      <c r="C287" s="257"/>
      <c r="D287" s="257"/>
      <c r="E287" s="257"/>
      <c r="F287" s="257"/>
      <c r="G287" s="257"/>
      <c r="H287" s="257"/>
    </row>
    <row r="288" spans="1:13" s="104" customFormat="1" ht="46.5" customHeight="1">
      <c r="A288" s="226"/>
      <c r="B288" s="357"/>
      <c r="C288" s="357"/>
      <c r="D288" s="357"/>
      <c r="E288" s="357"/>
      <c r="F288" s="357"/>
      <c r="G288" s="357"/>
      <c r="H288" s="357"/>
    </row>
    <row r="289" spans="1:13" s="104" customFormat="1" ht="51" customHeight="1">
      <c r="A289" s="226">
        <v>3</v>
      </c>
      <c r="B289" s="257" t="s">
        <v>79</v>
      </c>
      <c r="C289" s="257"/>
      <c r="D289" s="257"/>
      <c r="E289" s="257"/>
      <c r="F289" s="257"/>
      <c r="G289" s="257"/>
      <c r="H289" s="257"/>
    </row>
    <row r="290" spans="1:13" s="104" customFormat="1" ht="39.75" customHeight="1">
      <c r="A290" s="226"/>
      <c r="B290" s="357"/>
      <c r="C290" s="357"/>
      <c r="D290" s="357"/>
      <c r="E290" s="357"/>
      <c r="F290" s="357"/>
      <c r="G290" s="357"/>
      <c r="H290" s="357"/>
    </row>
    <row r="291" spans="1:13" s="104" customFormat="1" ht="43.5" customHeight="1">
      <c r="A291" s="226">
        <v>4</v>
      </c>
      <c r="B291" s="363" t="s">
        <v>346</v>
      </c>
      <c r="C291" s="363"/>
      <c r="D291" s="363"/>
      <c r="E291" s="363"/>
      <c r="F291" s="363"/>
      <c r="G291" s="363"/>
      <c r="H291" s="363"/>
    </row>
    <row r="292" spans="1:13" s="104" customFormat="1" ht="45" customHeight="1">
      <c r="A292" s="226"/>
      <c r="B292" s="357"/>
      <c r="C292" s="357"/>
      <c r="D292" s="357"/>
      <c r="E292" s="357"/>
      <c r="F292" s="357"/>
      <c r="G292" s="357"/>
      <c r="H292" s="357"/>
    </row>
    <row r="293" spans="1:13" s="104" customFormat="1" ht="43.5" customHeight="1">
      <c r="A293" s="226">
        <v>5</v>
      </c>
      <c r="B293" s="227" t="s">
        <v>491</v>
      </c>
      <c r="C293" s="228"/>
      <c r="D293" s="228"/>
      <c r="E293" s="228"/>
      <c r="F293" s="228"/>
      <c r="G293" s="228"/>
      <c r="H293" s="229"/>
    </row>
    <row r="294" spans="1:13" s="104" customFormat="1" ht="54.75" customHeight="1">
      <c r="A294" s="226"/>
      <c r="B294" s="230"/>
      <c r="C294" s="231"/>
      <c r="D294" s="231"/>
      <c r="E294" s="231"/>
      <c r="F294" s="231"/>
      <c r="G294" s="231"/>
      <c r="H294" s="232"/>
    </row>
    <row r="295" spans="1:13" s="104" customFormat="1" ht="60" customHeight="1">
      <c r="A295" s="226">
        <v>6</v>
      </c>
      <c r="B295" s="363" t="s">
        <v>493</v>
      </c>
      <c r="C295" s="363"/>
      <c r="D295" s="363"/>
      <c r="E295" s="363"/>
      <c r="F295" s="363"/>
      <c r="G295" s="363"/>
      <c r="H295" s="363"/>
    </row>
    <row r="296" spans="1:13" s="104" customFormat="1" ht="54.75" customHeight="1">
      <c r="A296" s="226"/>
      <c r="B296" s="357"/>
      <c r="C296" s="357"/>
      <c r="D296" s="357"/>
      <c r="E296" s="357"/>
      <c r="F296" s="357"/>
      <c r="G296" s="357"/>
      <c r="H296" s="357"/>
    </row>
    <row r="297" spans="1:13" s="104" customFormat="1" ht="39.950000000000003" customHeight="1">
      <c r="A297" s="226">
        <v>7</v>
      </c>
      <c r="B297" s="235" t="s">
        <v>343</v>
      </c>
      <c r="C297" s="235"/>
      <c r="D297" s="235"/>
      <c r="E297" s="235"/>
      <c r="F297" s="235"/>
      <c r="G297" s="235"/>
      <c r="H297" s="235"/>
      <c r="I297" s="108"/>
      <c r="J297" s="108"/>
      <c r="K297" s="108"/>
      <c r="L297" s="108"/>
      <c r="M297" s="108"/>
    </row>
    <row r="298" spans="1:13" s="104" customFormat="1" ht="60" customHeight="1">
      <c r="A298" s="226"/>
      <c r="B298" s="362"/>
      <c r="C298" s="362"/>
      <c r="D298" s="362"/>
      <c r="E298" s="362"/>
      <c r="F298" s="362"/>
      <c r="G298" s="362"/>
      <c r="H298" s="362"/>
      <c r="I298" s="108"/>
      <c r="J298" s="108"/>
      <c r="K298" s="108"/>
      <c r="L298" s="108"/>
      <c r="M298" s="108"/>
    </row>
    <row r="299" spans="1:13" ht="20.100000000000001" customHeight="1">
      <c r="H299" s="202"/>
    </row>
    <row r="300" spans="1:13" ht="20.100000000000001" customHeight="1">
      <c r="A300" s="113" t="s">
        <v>353</v>
      </c>
    </row>
    <row r="301" spans="1:13" ht="20.100000000000001" customHeight="1">
      <c r="A301" s="113"/>
      <c r="H301" s="208"/>
      <c r="I301" s="104"/>
      <c r="J301" s="104"/>
      <c r="K301" s="104"/>
      <c r="L301" s="104"/>
      <c r="M301" s="104"/>
    </row>
    <row r="302" spans="1:13" ht="20.100000000000001" customHeight="1">
      <c r="A302" s="209" t="s">
        <v>345</v>
      </c>
      <c r="I302" s="104"/>
      <c r="J302" s="104"/>
      <c r="K302" s="104"/>
      <c r="L302" s="104"/>
      <c r="M302" s="104"/>
    </row>
    <row r="303" spans="1:13" s="104" customFormat="1" ht="20.100000000000001" customHeight="1">
      <c r="H303" s="108"/>
    </row>
    <row r="304" spans="1:13" s="104" customFormat="1" ht="45" customHeight="1">
      <c r="A304" s="144">
        <v>1</v>
      </c>
      <c r="B304" s="358" t="s">
        <v>80</v>
      </c>
      <c r="C304" s="359"/>
      <c r="D304" s="359"/>
      <c r="E304" s="359"/>
      <c r="F304" s="359"/>
      <c r="G304" s="360"/>
      <c r="H304" s="218"/>
    </row>
    <row r="305" spans="1:13" s="104" customFormat="1" ht="60" customHeight="1">
      <c r="A305" s="144">
        <v>2</v>
      </c>
      <c r="B305" s="358" t="s">
        <v>494</v>
      </c>
      <c r="C305" s="359"/>
      <c r="D305" s="359"/>
      <c r="E305" s="359"/>
      <c r="F305" s="359"/>
      <c r="G305" s="360"/>
      <c r="H305" s="218"/>
    </row>
    <row r="306" spans="1:13" s="104" customFormat="1" ht="33" customHeight="1">
      <c r="A306" s="210"/>
      <c r="B306" s="128"/>
      <c r="C306" s="128"/>
      <c r="D306" s="128"/>
      <c r="E306" s="128"/>
      <c r="F306" s="128"/>
      <c r="G306" s="128"/>
      <c r="H306" s="108"/>
    </row>
    <row r="307" spans="1:13" s="104" customFormat="1" ht="26.25" customHeight="1">
      <c r="A307" s="361" t="s">
        <v>354</v>
      </c>
      <c r="B307" s="361"/>
      <c r="C307" s="361"/>
      <c r="D307" s="128"/>
      <c r="E307" s="128"/>
      <c r="F307" s="128"/>
      <c r="G307" s="128"/>
      <c r="H307" s="108"/>
    </row>
    <row r="308" spans="1:13" s="104" customFormat="1" ht="37.5" customHeight="1">
      <c r="A308" s="211">
        <v>1</v>
      </c>
      <c r="B308" s="257" t="s">
        <v>489</v>
      </c>
      <c r="C308" s="257"/>
      <c r="D308" s="257"/>
      <c r="E308" s="257"/>
      <c r="F308" s="257"/>
      <c r="G308" s="257"/>
      <c r="H308" s="257"/>
    </row>
    <row r="309" spans="1:13" s="104" customFormat="1" ht="44.25" customHeight="1">
      <c r="A309" s="144">
        <v>2</v>
      </c>
      <c r="B309" s="257" t="s">
        <v>501</v>
      </c>
      <c r="C309" s="257"/>
      <c r="D309" s="257"/>
      <c r="E309" s="257"/>
      <c r="F309" s="257"/>
      <c r="G309" s="257"/>
      <c r="H309" s="257"/>
    </row>
    <row r="310" spans="1:13" s="104" customFormat="1" ht="48" customHeight="1">
      <c r="A310" s="211">
        <v>3</v>
      </c>
      <c r="B310" s="257" t="s">
        <v>81</v>
      </c>
      <c r="C310" s="257"/>
      <c r="D310" s="257"/>
      <c r="E310" s="257"/>
      <c r="F310" s="257"/>
      <c r="G310" s="257"/>
      <c r="H310" s="257"/>
    </row>
    <row r="311" spans="1:13" s="104" customFormat="1" ht="51.75" customHeight="1">
      <c r="A311" s="144">
        <v>4</v>
      </c>
      <c r="B311" s="257" t="s">
        <v>487</v>
      </c>
      <c r="C311" s="257"/>
      <c r="D311" s="257"/>
      <c r="E311" s="257"/>
      <c r="F311" s="257"/>
      <c r="G311" s="257"/>
      <c r="H311" s="257"/>
      <c r="I311" s="108"/>
      <c r="J311" s="108"/>
      <c r="K311" s="108"/>
      <c r="L311" s="108"/>
      <c r="M311" s="108"/>
    </row>
    <row r="312" spans="1:13" s="104" customFormat="1" ht="38.25" customHeight="1">
      <c r="A312" s="211">
        <v>5</v>
      </c>
      <c r="B312" s="358" t="s">
        <v>488</v>
      </c>
      <c r="C312" s="359"/>
      <c r="D312" s="359"/>
      <c r="E312" s="359"/>
      <c r="F312" s="359"/>
      <c r="G312" s="359"/>
      <c r="H312" s="360"/>
      <c r="I312" s="108"/>
      <c r="J312" s="108"/>
      <c r="K312" s="108"/>
      <c r="L312" s="108"/>
      <c r="M312" s="108"/>
    </row>
    <row r="313" spans="1:13" s="104" customFormat="1" ht="119.25" customHeight="1">
      <c r="A313" s="144">
        <v>6</v>
      </c>
      <c r="B313" s="257" t="s">
        <v>495</v>
      </c>
      <c r="C313" s="257"/>
      <c r="D313" s="257"/>
      <c r="E313" s="257"/>
      <c r="F313" s="257"/>
      <c r="G313" s="257"/>
      <c r="H313" s="257"/>
      <c r="I313" s="108"/>
      <c r="J313" s="108"/>
      <c r="K313" s="108"/>
      <c r="L313" s="108"/>
      <c r="M313" s="108"/>
    </row>
    <row r="314" spans="1:13" s="104" customFormat="1" ht="30" customHeight="1">
      <c r="A314" s="210"/>
      <c r="B314" s="202"/>
      <c r="C314" s="202"/>
      <c r="D314" s="202"/>
      <c r="E314" s="202"/>
      <c r="F314" s="202"/>
      <c r="G314" s="202"/>
      <c r="H314" s="202"/>
      <c r="I314" s="108"/>
      <c r="J314" s="108"/>
      <c r="K314" s="108"/>
      <c r="L314" s="108"/>
      <c r="M314" s="108"/>
    </row>
    <row r="315" spans="1:13" s="104" customFormat="1" ht="34.5" customHeight="1">
      <c r="A315" s="212" t="s">
        <v>496</v>
      </c>
      <c r="B315" s="202"/>
      <c r="C315" s="202"/>
      <c r="D315" s="202"/>
      <c r="E315" s="202"/>
      <c r="F315" s="202"/>
      <c r="G315" s="202"/>
      <c r="H315" s="202"/>
      <c r="I315" s="108"/>
      <c r="J315" s="108"/>
      <c r="K315" s="108"/>
      <c r="L315" s="108"/>
      <c r="M315" s="108"/>
    </row>
    <row r="316" spans="1:13" s="104" customFormat="1" ht="133.5" customHeight="1">
      <c r="A316" s="219" t="s">
        <v>502</v>
      </c>
      <c r="B316" s="219"/>
      <c r="C316" s="219"/>
      <c r="D316" s="219"/>
      <c r="E316" s="219"/>
      <c r="F316" s="219"/>
      <c r="G316" s="219"/>
      <c r="H316" s="219"/>
    </row>
    <row r="317" spans="1:13" s="104" customFormat="1" ht="68.25" customHeight="1">
      <c r="A317" s="213"/>
      <c r="B317" s="213"/>
      <c r="C317" s="213"/>
      <c r="D317" s="213"/>
      <c r="E317" s="213"/>
      <c r="F317" s="213"/>
      <c r="G317" s="213"/>
      <c r="H317" s="213"/>
    </row>
    <row r="318" spans="1:13" ht="20.100000000000001" customHeight="1">
      <c r="A318" s="209" t="s">
        <v>466</v>
      </c>
    </row>
    <row r="320" spans="1:13" ht="157.5" customHeight="1">
      <c r="A320" s="355"/>
      <c r="B320" s="355"/>
      <c r="C320" s="355"/>
      <c r="D320" s="355"/>
      <c r="E320" s="355"/>
      <c r="F320" s="355"/>
      <c r="G320" s="355"/>
      <c r="H320" s="355"/>
    </row>
  </sheetData>
  <dataConsolidate/>
  <mergeCells count="322">
    <mergeCell ref="A285:A286"/>
    <mergeCell ref="A244:G244"/>
    <mergeCell ref="A307:C307"/>
    <mergeCell ref="A295:A296"/>
    <mergeCell ref="B309:H309"/>
    <mergeCell ref="B310:H310"/>
    <mergeCell ref="B311:H311"/>
    <mergeCell ref="B313:H313"/>
    <mergeCell ref="B296:H296"/>
    <mergeCell ref="B297:H297"/>
    <mergeCell ref="B298:H298"/>
    <mergeCell ref="B312:H312"/>
    <mergeCell ref="B308:H308"/>
    <mergeCell ref="B285:H285"/>
    <mergeCell ref="B286:H286"/>
    <mergeCell ref="B287:H287"/>
    <mergeCell ref="B288:H288"/>
    <mergeCell ref="B289:H289"/>
    <mergeCell ref="B290:H290"/>
    <mergeCell ref="B291:H291"/>
    <mergeCell ref="B292:H292"/>
    <mergeCell ref="B295:H295"/>
    <mergeCell ref="A226:B226"/>
    <mergeCell ref="A227:B227"/>
    <mergeCell ref="A225:D225"/>
    <mergeCell ref="B206:D206"/>
    <mergeCell ref="B189:D189"/>
    <mergeCell ref="B194:D194"/>
    <mergeCell ref="A229:F229"/>
    <mergeCell ref="A209:A210"/>
    <mergeCell ref="A320:H320"/>
    <mergeCell ref="A234:G234"/>
    <mergeCell ref="A247:H247"/>
    <mergeCell ref="A249:H249"/>
    <mergeCell ref="A250:H257"/>
    <mergeCell ref="A259:H259"/>
    <mergeCell ref="A260:H267"/>
    <mergeCell ref="A270:H270"/>
    <mergeCell ref="A272:H279"/>
    <mergeCell ref="A291:A292"/>
    <mergeCell ref="A287:A288"/>
    <mergeCell ref="A289:A290"/>
    <mergeCell ref="B304:G304"/>
    <mergeCell ref="B305:G305"/>
    <mergeCell ref="A235:G235"/>
    <mergeCell ref="A297:A298"/>
    <mergeCell ref="G122:H122"/>
    <mergeCell ref="G131:H131"/>
    <mergeCell ref="A128:A129"/>
    <mergeCell ref="B204:D204"/>
    <mergeCell ref="A202:A203"/>
    <mergeCell ref="A163:A164"/>
    <mergeCell ref="E135:F135"/>
    <mergeCell ref="E136:F136"/>
    <mergeCell ref="E137:F137"/>
    <mergeCell ref="E140:F140"/>
    <mergeCell ref="E141:F141"/>
    <mergeCell ref="E139:F139"/>
    <mergeCell ref="A153:A154"/>
    <mergeCell ref="A146:F146"/>
    <mergeCell ref="C147:F147"/>
    <mergeCell ref="B191:D191"/>
    <mergeCell ref="A196:A197"/>
    <mergeCell ref="C139:D139"/>
    <mergeCell ref="C129:D129"/>
    <mergeCell ref="C130:D130"/>
    <mergeCell ref="C131:D131"/>
    <mergeCell ref="A130:A131"/>
    <mergeCell ref="C122:D122"/>
    <mergeCell ref="C142:D142"/>
    <mergeCell ref="E122:F122"/>
    <mergeCell ref="E132:F132"/>
    <mergeCell ref="E133:F133"/>
    <mergeCell ref="E134:F134"/>
    <mergeCell ref="C124:D124"/>
    <mergeCell ref="C125:D125"/>
    <mergeCell ref="C123:D123"/>
    <mergeCell ref="C132:D132"/>
    <mergeCell ref="C133:D133"/>
    <mergeCell ref="C134:D134"/>
    <mergeCell ref="E123:F123"/>
    <mergeCell ref="C126:D126"/>
    <mergeCell ref="C127:D127"/>
    <mergeCell ref="C128:D128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D98:F98"/>
    <mergeCell ref="E69:F69"/>
    <mergeCell ref="A43:A45"/>
    <mergeCell ref="A31:B31"/>
    <mergeCell ref="B47:D47"/>
    <mergeCell ref="B48:D48"/>
    <mergeCell ref="B49:D49"/>
    <mergeCell ref="B59:D59"/>
    <mergeCell ref="B60:D60"/>
    <mergeCell ref="B61:D61"/>
    <mergeCell ref="B62:D62"/>
    <mergeCell ref="B63:D63"/>
    <mergeCell ref="B64:D64"/>
    <mergeCell ref="A37:B37"/>
    <mergeCell ref="A73:C73"/>
    <mergeCell ref="A1:H1"/>
    <mergeCell ref="E6:H10"/>
    <mergeCell ref="C148:E148"/>
    <mergeCell ref="A147:A149"/>
    <mergeCell ref="B147:B149"/>
    <mergeCell ref="G4:H4"/>
    <mergeCell ref="D112:E112"/>
    <mergeCell ref="D113:E113"/>
    <mergeCell ref="D105:E105"/>
    <mergeCell ref="D104:E104"/>
    <mergeCell ref="D91:F91"/>
    <mergeCell ref="D92:F92"/>
    <mergeCell ref="G3:H3"/>
    <mergeCell ref="A11:C11"/>
    <mergeCell ref="A10:C10"/>
    <mergeCell ref="A12:C12"/>
    <mergeCell ref="A9:C9"/>
    <mergeCell ref="A3:B3"/>
    <mergeCell ref="E68:F68"/>
    <mergeCell ref="B46:D46"/>
    <mergeCell ref="A13:C13"/>
    <mergeCell ref="A15:H15"/>
    <mergeCell ref="B25:H25"/>
    <mergeCell ref="A42:H42"/>
    <mergeCell ref="A6:C8"/>
    <mergeCell ref="A17:G17"/>
    <mergeCell ref="A14:H14"/>
    <mergeCell ref="C37:E37"/>
    <mergeCell ref="B66:D66"/>
    <mergeCell ref="E43:E45"/>
    <mergeCell ref="B43:D45"/>
    <mergeCell ref="A28:B28"/>
    <mergeCell ref="G43:H44"/>
    <mergeCell ref="F43:F45"/>
    <mergeCell ref="A35:B36"/>
    <mergeCell ref="C35:E36"/>
    <mergeCell ref="B65:D65"/>
    <mergeCell ref="A122:A123"/>
    <mergeCell ref="A132:A133"/>
    <mergeCell ref="A134:A135"/>
    <mergeCell ref="A136:A137"/>
    <mergeCell ref="A140:A141"/>
    <mergeCell ref="A151:A152"/>
    <mergeCell ref="B119:B120"/>
    <mergeCell ref="A119:A120"/>
    <mergeCell ref="A124:A125"/>
    <mergeCell ref="A138:A139"/>
    <mergeCell ref="A126:A127"/>
    <mergeCell ref="D108:E108"/>
    <mergeCell ref="G120:H120"/>
    <mergeCell ref="G121:H121"/>
    <mergeCell ref="D111:E111"/>
    <mergeCell ref="A86:H86"/>
    <mergeCell ref="D87:F88"/>
    <mergeCell ref="D90:F90"/>
    <mergeCell ref="D95:F95"/>
    <mergeCell ref="G87:H88"/>
    <mergeCell ref="D115:E115"/>
    <mergeCell ref="D97:F97"/>
    <mergeCell ref="D96:F96"/>
    <mergeCell ref="D99:F99"/>
    <mergeCell ref="D114:E114"/>
    <mergeCell ref="C121:D121"/>
    <mergeCell ref="A103:G103"/>
    <mergeCell ref="C119:H119"/>
    <mergeCell ref="A118:H118"/>
    <mergeCell ref="C120:D120"/>
    <mergeCell ref="E120:F120"/>
    <mergeCell ref="E121:F121"/>
    <mergeCell ref="D106:E106"/>
    <mergeCell ref="D93:F93"/>
    <mergeCell ref="D94:F94"/>
    <mergeCell ref="G123:H123"/>
    <mergeCell ref="A38:B38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82:C82"/>
    <mergeCell ref="A72:D72"/>
    <mergeCell ref="D109:E109"/>
    <mergeCell ref="D110:E110"/>
    <mergeCell ref="C38:E38"/>
    <mergeCell ref="D89:F89"/>
    <mergeCell ref="A84:H84"/>
    <mergeCell ref="A87:A88"/>
    <mergeCell ref="B87:B88"/>
    <mergeCell ref="C87:C88"/>
    <mergeCell ref="D100:F100"/>
    <mergeCell ref="G89:H89"/>
    <mergeCell ref="D107:E107"/>
    <mergeCell ref="A240:G240"/>
    <mergeCell ref="A241:G241"/>
    <mergeCell ref="A242:G242"/>
    <mergeCell ref="A243:G243"/>
    <mergeCell ref="E231:F231"/>
    <mergeCell ref="C230:D230"/>
    <mergeCell ref="C231:D231"/>
    <mergeCell ref="A230:B230"/>
    <mergeCell ref="A231:B231"/>
    <mergeCell ref="A236:G236"/>
    <mergeCell ref="E230:F230"/>
    <mergeCell ref="A169:A170"/>
    <mergeCell ref="B183:D183"/>
    <mergeCell ref="B184:D184"/>
    <mergeCell ref="C141:D141"/>
    <mergeCell ref="E142:F142"/>
    <mergeCell ref="A157:A158"/>
    <mergeCell ref="A237:G237"/>
    <mergeCell ref="A238:G238"/>
    <mergeCell ref="A239:G239"/>
    <mergeCell ref="B221:D221"/>
    <mergeCell ref="B224:D224"/>
    <mergeCell ref="E202:F202"/>
    <mergeCell ref="G202:H202"/>
    <mergeCell ref="A201:H201"/>
    <mergeCell ref="A165:A166"/>
    <mergeCell ref="B178:D178"/>
    <mergeCell ref="B179:D179"/>
    <mergeCell ref="B188:D188"/>
    <mergeCell ref="B198:D198"/>
    <mergeCell ref="B202:D203"/>
    <mergeCell ref="B205:D205"/>
    <mergeCell ref="B223:D223"/>
    <mergeCell ref="C226:D226"/>
    <mergeCell ref="C227:D227"/>
    <mergeCell ref="A219:A220"/>
    <mergeCell ref="A205:A206"/>
    <mergeCell ref="A215:A216"/>
    <mergeCell ref="A217:A218"/>
    <mergeCell ref="B216:D216"/>
    <mergeCell ref="B217:D217"/>
    <mergeCell ref="B218:D218"/>
    <mergeCell ref="B219:D219"/>
    <mergeCell ref="B220:D220"/>
    <mergeCell ref="B215:D215"/>
    <mergeCell ref="B185:D185"/>
    <mergeCell ref="A194:A195"/>
    <mergeCell ref="A184:A185"/>
    <mergeCell ref="A186:A187"/>
    <mergeCell ref="B195:D195"/>
    <mergeCell ref="B213:D213"/>
    <mergeCell ref="B214:D214"/>
    <mergeCell ref="B190:D190"/>
    <mergeCell ref="B192:D192"/>
    <mergeCell ref="B193:D193"/>
    <mergeCell ref="B196:D196"/>
    <mergeCell ref="B197:D197"/>
    <mergeCell ref="A207:A208"/>
    <mergeCell ref="A211:A212"/>
    <mergeCell ref="A188:A189"/>
    <mergeCell ref="A190:A191"/>
    <mergeCell ref="A192:A193"/>
    <mergeCell ref="B177:D177"/>
    <mergeCell ref="B182:D182"/>
    <mergeCell ref="A174:F174"/>
    <mergeCell ref="E175:F175"/>
    <mergeCell ref="B180:D180"/>
    <mergeCell ref="B181:D181"/>
    <mergeCell ref="G138:H138"/>
    <mergeCell ref="G139:H139"/>
    <mergeCell ref="G140:H140"/>
    <mergeCell ref="A159:A160"/>
    <mergeCell ref="A167:A168"/>
    <mergeCell ref="A161:A162"/>
    <mergeCell ref="A155:A156"/>
    <mergeCell ref="C138:D138"/>
    <mergeCell ref="C145:D145"/>
    <mergeCell ref="A178:A179"/>
    <mergeCell ref="A180:A181"/>
    <mergeCell ref="A182:A183"/>
    <mergeCell ref="B175:D176"/>
    <mergeCell ref="G141:H141"/>
    <mergeCell ref="G142:H142"/>
    <mergeCell ref="E138:F138"/>
    <mergeCell ref="E143:F143"/>
    <mergeCell ref="F148:F149"/>
    <mergeCell ref="G124:H124"/>
    <mergeCell ref="G125:H125"/>
    <mergeCell ref="G126:H126"/>
    <mergeCell ref="G127:H127"/>
    <mergeCell ref="G128:H128"/>
    <mergeCell ref="C135:D135"/>
    <mergeCell ref="C136:D136"/>
    <mergeCell ref="C137:D137"/>
    <mergeCell ref="C140:D140"/>
    <mergeCell ref="A316:H316"/>
    <mergeCell ref="B186:D186"/>
    <mergeCell ref="B187:D187"/>
    <mergeCell ref="G129:H129"/>
    <mergeCell ref="G130:H130"/>
    <mergeCell ref="G134:H134"/>
    <mergeCell ref="G135:H135"/>
    <mergeCell ref="G132:H132"/>
    <mergeCell ref="G133:H133"/>
    <mergeCell ref="A293:A294"/>
    <mergeCell ref="B293:H293"/>
    <mergeCell ref="B294:H294"/>
    <mergeCell ref="A213:A214"/>
    <mergeCell ref="A221:A222"/>
    <mergeCell ref="B207:D207"/>
    <mergeCell ref="B208:D208"/>
    <mergeCell ref="B209:D209"/>
    <mergeCell ref="B210:D210"/>
    <mergeCell ref="B211:D211"/>
    <mergeCell ref="B212:D212"/>
    <mergeCell ref="B222:D222"/>
    <mergeCell ref="A175:A176"/>
    <mergeCell ref="G136:H136"/>
    <mergeCell ref="G137:H137"/>
  </mergeCells>
  <dataValidations count="6">
    <dataValidation operator="greaterThan" allowBlank="1" showInputMessage="1" showErrorMessage="1" sqref="F37" xr:uid="{00000000-0002-0000-0000-000000000000}"/>
    <dataValidation type="decimal" operator="greaterThanOrEqual" allowBlank="1" showInputMessage="1" showErrorMessage="1" sqref="F200:G200 A38 C38 C171:F171 H144 C142:G144 H142 E198:E200 F198:G198 E223:H223" xr:uid="{00000000-0002-0000-0000-000001000000}">
      <formula1>0</formula1>
    </dataValidation>
    <dataValidation type="whole" operator="greaterThanOrEqual" allowBlank="1" showInputMessage="1" showErrorMessage="1" errorTitle="Błędne dane" error="Pole może zawierać wyłącznie liczby całkowite." sqref="A227:D227 A231:F231 H234:H244" xr:uid="{00000000-0002-0000-0000-000002000000}">
      <formula1>0</formula1>
    </dataValidation>
    <dataValidation type="decimal" operator="greaterThanOrEqual" allowBlank="1" showInputMessage="1" showErrorMessage="1" errorTitle="Błędne dane" error="Pole może zawierać wyłącznie liczby." sqref="H221:H222 B76:B80 E99:F99 H204 D90:D99 E90:F90 E95:F97 C122:C141 D140:D141 D122:D123 D132:D137 E122:E141 F140:F141 F122:F123 F132:F137 E47:F66 E178:E197 F196:F197 F178:F179 F188:F193 G178:G197 E205:E222 F205:F206 F215:F220 G205:G222 H213:H218 C151:F170" xr:uid="{00000000-0002-0000-0000-000004000000}">
      <formula1>0</formula1>
    </dataValidation>
    <dataValidation operator="lessThanOrEqual" allowBlank="1" showInputMessage="1" showErrorMessage="1" sqref="A250 H248 A260 H258" xr:uid="{00000000-0002-0000-0000-000003000000}"/>
    <dataValidation type="whole" operator="greaterThan" allowBlank="1" showInputMessage="1" showErrorMessage="1" sqref="E21" xr:uid="{15D488BA-6CCD-420F-8498-5B2F195FB092}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3" fitToHeight="0" orientation="landscape" r:id="rId1"/>
  <headerFooter>
    <oddFooter>Strona &amp;P</oddFooter>
  </headerFooter>
  <rowBreaks count="17" manualBreakCount="17">
    <brk id="38" max="7" man="1"/>
    <brk id="56" max="7" man="1"/>
    <brk id="70" max="7" man="1"/>
    <brk id="82" max="7" man="1"/>
    <brk id="101" max="7" man="1"/>
    <brk id="116" max="7" man="1"/>
    <brk id="131" max="7" man="1"/>
    <brk id="144" max="7" man="1"/>
    <brk id="172" max="7" man="1"/>
    <brk id="187" max="7" man="1"/>
    <brk id="200" max="7" man="1"/>
    <brk id="224" max="7" man="1"/>
    <brk id="258" max="7" man="1"/>
    <brk id="268" max="7" man="1"/>
    <brk id="280" max="16383" man="1"/>
    <brk id="298" max="7" man="1"/>
    <brk id="314" max="7" man="1"/>
  </rowBreaks>
  <colBreaks count="2" manualBreakCount="2">
    <brk id="10" max="1048575" man="1"/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4" r:id="rId4" name="Check Box 50">
              <controlPr defaultSize="0" autoFill="0" autoLine="0" autoPict="0">
                <anchor moveWithCells="1">
                  <from>
                    <xdr:col>7</xdr:col>
                    <xdr:colOff>619125</xdr:colOff>
                    <xdr:row>302</xdr:row>
                    <xdr:rowOff>228600</xdr:rowOff>
                  </from>
                  <to>
                    <xdr:col>7</xdr:col>
                    <xdr:colOff>923925</xdr:colOff>
                    <xdr:row>303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7</xdr:col>
                    <xdr:colOff>619125</xdr:colOff>
                    <xdr:row>304</xdr:row>
                    <xdr:rowOff>76200</xdr:rowOff>
                  </from>
                  <to>
                    <xdr:col>7</xdr:col>
                    <xdr:colOff>923925</xdr:colOff>
                    <xdr:row>304</xdr:row>
                    <xdr:rowOff>638175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9000000}">
          <x14:formula1>
            <xm:f>inne!$A$18:$A$22</xm:f>
          </x14:formula1>
          <xm:sqref>C90:C99</xm:sqref>
        </x14:dataValidation>
        <x14:dataValidation type="list" allowBlank="1" showInputMessage="1" showErrorMessage="1" xr:uid="{00000000-0002-0000-0000-00000A000000}">
          <x14:formula1>
            <xm:f>inne!$A$25:$A$27</xm:f>
          </x14:formula1>
          <xm:sqref>B106:B115</xm:sqref>
        </x14:dataValidation>
        <x14:dataValidation type="list" allowBlank="1" showInputMessage="1" showErrorMessage="1" xr:uid="{00000000-0002-0000-0000-00000B000000}">
          <x14:formula1>
            <xm:f>inne!$A$30:$A$35</xm:f>
          </x14:formula1>
          <xm:sqref>C106:C115</xm:sqref>
        </x14:dataValidation>
        <x14:dataValidation type="list" allowBlank="1" showInputMessage="1" showErrorMessage="1" xr:uid="{00000000-0002-0000-0000-00000C000000}">
          <x14:formula1>
            <xm:f>inne!$A$38:$A$62</xm:f>
          </x14:formula1>
          <xm:sqref>D106:D115</xm:sqref>
        </x14:dataValidation>
        <x14:dataValidation type="list" allowBlank="1" showInputMessage="1" showErrorMessage="1" xr:uid="{0001A0F6-889A-4800-A481-01B55CDA82C7}">
          <x14:formula1>
            <xm:f>inne!$A$65:$A$67</xm:f>
          </x14:formula1>
          <xm:sqref>B23</xm:sqref>
        </x14:dataValidation>
        <x14:dataValidation type="list" allowBlank="1" showInputMessage="1" showErrorMessage="1" xr:uid="{6A87EE99-7382-4224-B4BA-A3E9DE1ADC4C}">
          <x14:formula1>
            <xm:f>powiaty!$A$1:$A$36</xm:f>
          </x14:formula1>
          <xm:sqref>B21</xm:sqref>
        </x14:dataValidation>
        <x14:dataValidation type="list" allowBlank="1" showInputMessage="1" showErrorMessage="1" xr:uid="{ED91E510-FBEC-4A4D-B2E3-B00C11BB1F3E}">
          <x14:formula1>
            <xm:f>inne!$A$70:$A$72</xm:f>
          </x14:formula1>
          <xm:sqref>A28:B28</xm:sqref>
        </x14:dataValidation>
        <x14:dataValidation type="list" allowBlank="1" showInputMessage="1" showErrorMessage="1" xr:uid="{AED73033-B1F8-48FB-8E13-61A459DBC232}">
          <x14:formula1>
            <xm:f>inne!$A$75:$A$77</xm:f>
          </x14:formula1>
          <xm:sqref>A31:B31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36"/>
  <sheetViews>
    <sheetView workbookViewId="0">
      <selection activeCell="A272" sqref="A272:H279"/>
    </sheetView>
  </sheetViews>
  <sheetFormatPr defaultRowHeight="15"/>
  <cols>
    <col min="1" max="1" width="28.5703125" bestFit="1" customWidth="1"/>
    <col min="2" max="2" width="23.140625" customWidth="1"/>
    <col min="3" max="3" width="9" customWidth="1"/>
  </cols>
  <sheetData>
    <row r="1" spans="1:1">
      <c r="A1" t="s">
        <v>2</v>
      </c>
    </row>
    <row r="2" spans="1:1">
      <c r="A2" t="s">
        <v>308</v>
      </c>
    </row>
    <row r="3" spans="1:1">
      <c r="A3" t="s">
        <v>309</v>
      </c>
    </row>
    <row r="4" spans="1:1">
      <c r="A4" t="s">
        <v>310</v>
      </c>
    </row>
    <row r="5" spans="1:1">
      <c r="A5" t="s">
        <v>311</v>
      </c>
    </row>
    <row r="6" spans="1:1">
      <c r="A6" t="s">
        <v>312</v>
      </c>
    </row>
    <row r="7" spans="1:1">
      <c r="A7" t="s">
        <v>313</v>
      </c>
    </row>
    <row r="8" spans="1:1">
      <c r="A8" t="s">
        <v>314</v>
      </c>
    </row>
    <row r="9" spans="1:1">
      <c r="A9" t="s">
        <v>315</v>
      </c>
    </row>
    <row r="10" spans="1:1">
      <c r="A10" t="s">
        <v>316</v>
      </c>
    </row>
    <row r="11" spans="1:1">
      <c r="A11" t="s">
        <v>317</v>
      </c>
    </row>
    <row r="12" spans="1:1">
      <c r="A12" t="s">
        <v>318</v>
      </c>
    </row>
    <row r="13" spans="1:1">
      <c r="A13" t="s">
        <v>319</v>
      </c>
    </row>
    <row r="14" spans="1:1">
      <c r="A14" t="s">
        <v>320</v>
      </c>
    </row>
    <row r="15" spans="1:1">
      <c r="A15" t="s">
        <v>321</v>
      </c>
    </row>
    <row r="16" spans="1:1">
      <c r="A16" t="s">
        <v>322</v>
      </c>
    </row>
    <row r="17" spans="1:1">
      <c r="A17" t="s">
        <v>323</v>
      </c>
    </row>
    <row r="18" spans="1:1">
      <c r="A18" t="s">
        <v>324</v>
      </c>
    </row>
    <row r="19" spans="1:1">
      <c r="A19" t="s">
        <v>325</v>
      </c>
    </row>
    <row r="20" spans="1:1">
      <c r="A20" t="s">
        <v>326</v>
      </c>
    </row>
    <row r="21" spans="1:1">
      <c r="A21" t="s">
        <v>327</v>
      </c>
    </row>
    <row r="22" spans="1:1">
      <c r="A22" t="s">
        <v>328</v>
      </c>
    </row>
    <row r="23" spans="1:1">
      <c r="A23" t="s">
        <v>329</v>
      </c>
    </row>
    <row r="24" spans="1:1">
      <c r="A24" t="s">
        <v>330</v>
      </c>
    </row>
    <row r="25" spans="1:1">
      <c r="A25" t="s">
        <v>331</v>
      </c>
    </row>
    <row r="26" spans="1:1">
      <c r="A26" t="s">
        <v>332</v>
      </c>
    </row>
    <row r="27" spans="1:1">
      <c r="A27" t="s">
        <v>333</v>
      </c>
    </row>
    <row r="28" spans="1:1">
      <c r="A28" t="s">
        <v>334</v>
      </c>
    </row>
    <row r="29" spans="1:1">
      <c r="A29" t="s">
        <v>335</v>
      </c>
    </row>
    <row r="30" spans="1:1">
      <c r="A30" t="s">
        <v>336</v>
      </c>
    </row>
    <row r="31" spans="1:1">
      <c r="A31" t="s">
        <v>337</v>
      </c>
    </row>
    <row r="32" spans="1:1">
      <c r="A32" t="s">
        <v>338</v>
      </c>
    </row>
    <row r="33" spans="1:1">
      <c r="A33" t="s">
        <v>339</v>
      </c>
    </row>
    <row r="34" spans="1:1">
      <c r="A34" t="s">
        <v>340</v>
      </c>
    </row>
    <row r="35" spans="1:1">
      <c r="A35" t="s">
        <v>341</v>
      </c>
    </row>
    <row r="36" spans="1:1">
      <c r="A36" t="s">
        <v>342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227"/>
  <sheetViews>
    <sheetView workbookViewId="0">
      <selection activeCell="A272" sqref="A272:H279"/>
    </sheetView>
  </sheetViews>
  <sheetFormatPr defaultRowHeight="15"/>
  <cols>
    <col min="1" max="1" width="48.7109375" bestFit="1" customWidth="1"/>
    <col min="2" max="2" width="19.140625" customWidth="1"/>
  </cols>
  <sheetData>
    <row r="1" spans="1:1">
      <c r="A1" t="s">
        <v>2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  <row r="42" spans="1:1">
      <c r="A42" t="s">
        <v>122</v>
      </c>
    </row>
    <row r="43" spans="1:1">
      <c r="A43" t="s">
        <v>123</v>
      </c>
    </row>
    <row r="44" spans="1:1">
      <c r="A44" t="s">
        <v>124</v>
      </c>
    </row>
    <row r="45" spans="1:1">
      <c r="A45" t="s">
        <v>125</v>
      </c>
    </row>
    <row r="46" spans="1:1">
      <c r="A46" t="s">
        <v>126</v>
      </c>
    </row>
    <row r="47" spans="1:1">
      <c r="A47" t="s">
        <v>127</v>
      </c>
    </row>
    <row r="48" spans="1:1">
      <c r="A48" t="s">
        <v>128</v>
      </c>
    </row>
    <row r="49" spans="1:1">
      <c r="A49" t="s">
        <v>129</v>
      </c>
    </row>
    <row r="50" spans="1:1">
      <c r="A50" t="s">
        <v>130</v>
      </c>
    </row>
    <row r="51" spans="1:1">
      <c r="A51" t="s">
        <v>131</v>
      </c>
    </row>
    <row r="52" spans="1:1">
      <c r="A52" t="s">
        <v>132</v>
      </c>
    </row>
    <row r="53" spans="1:1">
      <c r="A53" t="s">
        <v>133</v>
      </c>
    </row>
    <row r="54" spans="1:1">
      <c r="A54" t="s">
        <v>134</v>
      </c>
    </row>
    <row r="55" spans="1:1">
      <c r="A55" t="s">
        <v>135</v>
      </c>
    </row>
    <row r="56" spans="1:1">
      <c r="A56" t="s">
        <v>136</v>
      </c>
    </row>
    <row r="57" spans="1:1">
      <c r="A57" t="s">
        <v>137</v>
      </c>
    </row>
    <row r="58" spans="1:1">
      <c r="A58" t="s">
        <v>138</v>
      </c>
    </row>
    <row r="59" spans="1:1">
      <c r="A59" t="s">
        <v>139</v>
      </c>
    </row>
    <row r="60" spans="1:1">
      <c r="A60" t="s">
        <v>140</v>
      </c>
    </row>
    <row r="61" spans="1:1">
      <c r="A61" t="s">
        <v>141</v>
      </c>
    </row>
    <row r="62" spans="1:1">
      <c r="A62" t="s">
        <v>142</v>
      </c>
    </row>
    <row r="63" spans="1:1">
      <c r="A63" t="s">
        <v>143</v>
      </c>
    </row>
    <row r="64" spans="1:1">
      <c r="A64" t="s">
        <v>144</v>
      </c>
    </row>
    <row r="65" spans="1:1">
      <c r="A65" t="s">
        <v>145</v>
      </c>
    </row>
    <row r="66" spans="1:1">
      <c r="A66" t="s">
        <v>146</v>
      </c>
    </row>
    <row r="67" spans="1:1">
      <c r="A67" t="s">
        <v>147</v>
      </c>
    </row>
    <row r="68" spans="1:1">
      <c r="A68" t="s">
        <v>148</v>
      </c>
    </row>
    <row r="69" spans="1:1">
      <c r="A69" t="s">
        <v>149</v>
      </c>
    </row>
    <row r="70" spans="1:1">
      <c r="A70" t="s">
        <v>150</v>
      </c>
    </row>
    <row r="71" spans="1:1">
      <c r="A71" t="s">
        <v>151</v>
      </c>
    </row>
    <row r="72" spans="1:1">
      <c r="A72" t="s">
        <v>152</v>
      </c>
    </row>
    <row r="73" spans="1:1">
      <c r="A73" t="s">
        <v>153</v>
      </c>
    </row>
    <row r="74" spans="1:1">
      <c r="A74" t="s">
        <v>154</v>
      </c>
    </row>
    <row r="75" spans="1:1">
      <c r="A75" t="s">
        <v>155</v>
      </c>
    </row>
    <row r="76" spans="1:1">
      <c r="A76" t="s">
        <v>156</v>
      </c>
    </row>
    <row r="77" spans="1:1">
      <c r="A77" t="s">
        <v>157</v>
      </c>
    </row>
    <row r="78" spans="1:1">
      <c r="A78" t="s">
        <v>158</v>
      </c>
    </row>
    <row r="79" spans="1:1">
      <c r="A79" t="s">
        <v>159</v>
      </c>
    </row>
    <row r="80" spans="1:1">
      <c r="A80" t="s">
        <v>160</v>
      </c>
    </row>
    <row r="81" spans="1:1">
      <c r="A81" t="s">
        <v>161</v>
      </c>
    </row>
    <row r="82" spans="1:1">
      <c r="A82" t="s">
        <v>162</v>
      </c>
    </row>
    <row r="83" spans="1:1">
      <c r="A83" t="s">
        <v>163</v>
      </c>
    </row>
    <row r="84" spans="1:1">
      <c r="A84" t="s">
        <v>164</v>
      </c>
    </row>
    <row r="85" spans="1:1">
      <c r="A85" t="s">
        <v>165</v>
      </c>
    </row>
    <row r="86" spans="1:1">
      <c r="A86" t="s">
        <v>166</v>
      </c>
    </row>
    <row r="87" spans="1:1">
      <c r="A87" t="s">
        <v>167</v>
      </c>
    </row>
    <row r="88" spans="1:1">
      <c r="A88" t="s">
        <v>168</v>
      </c>
    </row>
    <row r="89" spans="1:1">
      <c r="A89" t="s">
        <v>169</v>
      </c>
    </row>
    <row r="90" spans="1:1">
      <c r="A90" t="s">
        <v>170</v>
      </c>
    </row>
    <row r="91" spans="1:1">
      <c r="A91" t="s">
        <v>171</v>
      </c>
    </row>
    <row r="92" spans="1:1">
      <c r="A92" t="s">
        <v>172</v>
      </c>
    </row>
    <row r="93" spans="1:1">
      <c r="A93" t="s">
        <v>173</v>
      </c>
    </row>
    <row r="94" spans="1:1">
      <c r="A94" t="s">
        <v>174</v>
      </c>
    </row>
    <row r="95" spans="1:1">
      <c r="A95" t="s">
        <v>175</v>
      </c>
    </row>
    <row r="96" spans="1:1">
      <c r="A96" t="s">
        <v>176</v>
      </c>
    </row>
    <row r="97" spans="1:1">
      <c r="A97" t="s">
        <v>177</v>
      </c>
    </row>
    <row r="98" spans="1:1">
      <c r="A98" t="s">
        <v>178</v>
      </c>
    </row>
    <row r="99" spans="1:1">
      <c r="A99" t="s">
        <v>179</v>
      </c>
    </row>
    <row r="100" spans="1:1">
      <c r="A100" t="s">
        <v>180</v>
      </c>
    </row>
    <row r="101" spans="1:1">
      <c r="A101" t="s">
        <v>181</v>
      </c>
    </row>
    <row r="102" spans="1:1">
      <c r="A102" t="s">
        <v>182</v>
      </c>
    </row>
    <row r="103" spans="1:1">
      <c r="A103" t="s">
        <v>183</v>
      </c>
    </row>
    <row r="104" spans="1:1">
      <c r="A104" t="s">
        <v>184</v>
      </c>
    </row>
    <row r="105" spans="1:1">
      <c r="A105" t="s">
        <v>185</v>
      </c>
    </row>
    <row r="106" spans="1:1">
      <c r="A106" t="s">
        <v>186</v>
      </c>
    </row>
    <row r="107" spans="1:1">
      <c r="A107" t="s">
        <v>187</v>
      </c>
    </row>
    <row r="108" spans="1:1">
      <c r="A108" t="s">
        <v>188</v>
      </c>
    </row>
    <row r="109" spans="1:1">
      <c r="A109" t="s">
        <v>189</v>
      </c>
    </row>
    <row r="110" spans="1:1">
      <c r="A110" t="s">
        <v>190</v>
      </c>
    </row>
    <row r="111" spans="1:1">
      <c r="A111" t="s">
        <v>191</v>
      </c>
    </row>
    <row r="112" spans="1:1">
      <c r="A112" t="s">
        <v>192</v>
      </c>
    </row>
    <row r="113" spans="1:1">
      <c r="A113" t="s">
        <v>193</v>
      </c>
    </row>
    <row r="114" spans="1:1">
      <c r="A114" t="s">
        <v>194</v>
      </c>
    </row>
    <row r="115" spans="1:1">
      <c r="A115" t="s">
        <v>195</v>
      </c>
    </row>
    <row r="116" spans="1:1">
      <c r="A116" t="s">
        <v>196</v>
      </c>
    </row>
    <row r="117" spans="1:1">
      <c r="A117" t="s">
        <v>197</v>
      </c>
    </row>
    <row r="118" spans="1:1">
      <c r="A118" t="s">
        <v>198</v>
      </c>
    </row>
    <row r="119" spans="1:1">
      <c r="A119" t="s">
        <v>199</v>
      </c>
    </row>
    <row r="120" spans="1:1">
      <c r="A120" t="s">
        <v>200</v>
      </c>
    </row>
    <row r="121" spans="1:1">
      <c r="A121" t="s">
        <v>201</v>
      </c>
    </row>
    <row r="122" spans="1:1">
      <c r="A122" t="s">
        <v>202</v>
      </c>
    </row>
    <row r="123" spans="1:1">
      <c r="A123" t="s">
        <v>203</v>
      </c>
    </row>
    <row r="124" spans="1:1">
      <c r="A124" t="s">
        <v>204</v>
      </c>
    </row>
    <row r="125" spans="1:1">
      <c r="A125" t="s">
        <v>205</v>
      </c>
    </row>
    <row r="126" spans="1:1">
      <c r="A126" t="s">
        <v>206</v>
      </c>
    </row>
    <row r="127" spans="1:1">
      <c r="A127" t="s">
        <v>207</v>
      </c>
    </row>
    <row r="128" spans="1:1">
      <c r="A128" t="s">
        <v>208</v>
      </c>
    </row>
    <row r="129" spans="1:1">
      <c r="A129" t="s">
        <v>209</v>
      </c>
    </row>
    <row r="130" spans="1:1">
      <c r="A130" t="s">
        <v>210</v>
      </c>
    </row>
    <row r="131" spans="1:1">
      <c r="A131" t="s">
        <v>211</v>
      </c>
    </row>
    <row r="132" spans="1:1">
      <c r="A132" t="s">
        <v>212</v>
      </c>
    </row>
    <row r="133" spans="1:1">
      <c r="A133" t="s">
        <v>213</v>
      </c>
    </row>
    <row r="134" spans="1:1">
      <c r="A134" t="s">
        <v>214</v>
      </c>
    </row>
    <row r="135" spans="1:1">
      <c r="A135" t="s">
        <v>215</v>
      </c>
    </row>
    <row r="136" spans="1:1">
      <c r="A136" t="s">
        <v>216</v>
      </c>
    </row>
    <row r="137" spans="1:1">
      <c r="A137" t="s">
        <v>217</v>
      </c>
    </row>
    <row r="138" spans="1:1">
      <c r="A138" t="s">
        <v>218</v>
      </c>
    </row>
    <row r="139" spans="1:1">
      <c r="A139" t="s">
        <v>219</v>
      </c>
    </row>
    <row r="140" spans="1:1">
      <c r="A140" t="s">
        <v>220</v>
      </c>
    </row>
    <row r="141" spans="1:1">
      <c r="A141" t="s">
        <v>221</v>
      </c>
    </row>
    <row r="142" spans="1:1">
      <c r="A142" t="s">
        <v>222</v>
      </c>
    </row>
    <row r="143" spans="1:1">
      <c r="A143" t="s">
        <v>223</v>
      </c>
    </row>
    <row r="144" spans="1:1">
      <c r="A144" t="s">
        <v>224</v>
      </c>
    </row>
    <row r="145" spans="1:1">
      <c r="A145" t="s">
        <v>225</v>
      </c>
    </row>
    <row r="146" spans="1:1">
      <c r="A146" t="s">
        <v>226</v>
      </c>
    </row>
    <row r="147" spans="1:1">
      <c r="A147" t="s">
        <v>227</v>
      </c>
    </row>
    <row r="148" spans="1:1">
      <c r="A148" t="s">
        <v>228</v>
      </c>
    </row>
    <row r="149" spans="1:1">
      <c r="A149" t="s">
        <v>229</v>
      </c>
    </row>
    <row r="150" spans="1:1">
      <c r="A150" t="s">
        <v>230</v>
      </c>
    </row>
    <row r="151" spans="1:1">
      <c r="A151" t="s">
        <v>231</v>
      </c>
    </row>
    <row r="152" spans="1:1">
      <c r="A152" t="s">
        <v>232</v>
      </c>
    </row>
    <row r="153" spans="1:1">
      <c r="A153" t="s">
        <v>233</v>
      </c>
    </row>
    <row r="154" spans="1:1">
      <c r="A154" t="s">
        <v>234</v>
      </c>
    </row>
    <row r="155" spans="1:1">
      <c r="A155" t="s">
        <v>235</v>
      </c>
    </row>
    <row r="156" spans="1:1">
      <c r="A156" t="s">
        <v>236</v>
      </c>
    </row>
    <row r="157" spans="1:1">
      <c r="A157" t="s">
        <v>237</v>
      </c>
    </row>
    <row r="158" spans="1:1">
      <c r="A158" t="s">
        <v>238</v>
      </c>
    </row>
    <row r="159" spans="1:1">
      <c r="A159" t="s">
        <v>239</v>
      </c>
    </row>
    <row r="160" spans="1:1">
      <c r="A160" t="s">
        <v>240</v>
      </c>
    </row>
    <row r="161" spans="1:1">
      <c r="A161" t="s">
        <v>241</v>
      </c>
    </row>
    <row r="162" spans="1:1">
      <c r="A162" t="s">
        <v>242</v>
      </c>
    </row>
    <row r="163" spans="1:1">
      <c r="A163" t="s">
        <v>243</v>
      </c>
    </row>
    <row r="164" spans="1:1">
      <c r="A164" t="s">
        <v>244</v>
      </c>
    </row>
    <row r="165" spans="1:1">
      <c r="A165" t="s">
        <v>245</v>
      </c>
    </row>
    <row r="166" spans="1:1">
      <c r="A166" t="s">
        <v>246</v>
      </c>
    </row>
    <row r="167" spans="1:1">
      <c r="A167" t="s">
        <v>247</v>
      </c>
    </row>
    <row r="168" spans="1:1">
      <c r="A168" t="s">
        <v>248</v>
      </c>
    </row>
    <row r="169" spans="1:1">
      <c r="A169" t="s">
        <v>249</v>
      </c>
    </row>
    <row r="170" spans="1:1">
      <c r="A170" t="s">
        <v>250</v>
      </c>
    </row>
    <row r="171" spans="1:1">
      <c r="A171" t="s">
        <v>251</v>
      </c>
    </row>
    <row r="172" spans="1:1">
      <c r="A172" t="s">
        <v>252</v>
      </c>
    </row>
    <row r="173" spans="1:1">
      <c r="A173" t="s">
        <v>253</v>
      </c>
    </row>
    <row r="174" spans="1:1">
      <c r="A174" t="s">
        <v>254</v>
      </c>
    </row>
    <row r="175" spans="1:1">
      <c r="A175" t="s">
        <v>255</v>
      </c>
    </row>
    <row r="176" spans="1:1">
      <c r="A176" t="s">
        <v>256</v>
      </c>
    </row>
    <row r="177" spans="1:1">
      <c r="A177" t="s">
        <v>257</v>
      </c>
    </row>
    <row r="178" spans="1:1">
      <c r="A178" t="s">
        <v>258</v>
      </c>
    </row>
    <row r="179" spans="1:1">
      <c r="A179" t="s">
        <v>259</v>
      </c>
    </row>
    <row r="180" spans="1:1">
      <c r="A180" t="s">
        <v>260</v>
      </c>
    </row>
    <row r="181" spans="1:1">
      <c r="A181" t="s">
        <v>261</v>
      </c>
    </row>
    <row r="182" spans="1:1">
      <c r="A182" t="s">
        <v>262</v>
      </c>
    </row>
    <row r="183" spans="1:1">
      <c r="A183" t="s">
        <v>263</v>
      </c>
    </row>
    <row r="184" spans="1:1">
      <c r="A184" t="s">
        <v>264</v>
      </c>
    </row>
    <row r="185" spans="1:1">
      <c r="A185" t="s">
        <v>265</v>
      </c>
    </row>
    <row r="186" spans="1:1">
      <c r="A186" t="s">
        <v>266</v>
      </c>
    </row>
    <row r="187" spans="1:1">
      <c r="A187" t="s">
        <v>267</v>
      </c>
    </row>
    <row r="188" spans="1:1">
      <c r="A188" t="s">
        <v>268</v>
      </c>
    </row>
    <row r="189" spans="1:1">
      <c r="A189" t="s">
        <v>269</v>
      </c>
    </row>
    <row r="190" spans="1:1">
      <c r="A190" t="s">
        <v>270</v>
      </c>
    </row>
    <row r="191" spans="1:1">
      <c r="A191" t="s">
        <v>271</v>
      </c>
    </row>
    <row r="192" spans="1:1">
      <c r="A192" t="s">
        <v>272</v>
      </c>
    </row>
    <row r="193" spans="1:1">
      <c r="A193" t="s">
        <v>273</v>
      </c>
    </row>
    <row r="194" spans="1:1">
      <c r="A194" t="s">
        <v>274</v>
      </c>
    </row>
    <row r="195" spans="1:1">
      <c r="A195" t="s">
        <v>275</v>
      </c>
    </row>
    <row r="196" spans="1:1">
      <c r="A196" t="s">
        <v>276</v>
      </c>
    </row>
    <row r="197" spans="1:1">
      <c r="A197" t="s">
        <v>277</v>
      </c>
    </row>
    <row r="198" spans="1:1">
      <c r="A198" t="s">
        <v>278</v>
      </c>
    </row>
    <row r="199" spans="1:1">
      <c r="A199" t="s">
        <v>279</v>
      </c>
    </row>
    <row r="200" spans="1:1">
      <c r="A200" t="s">
        <v>280</v>
      </c>
    </row>
    <row r="201" spans="1:1">
      <c r="A201" t="s">
        <v>281</v>
      </c>
    </row>
    <row r="202" spans="1:1">
      <c r="A202" t="s">
        <v>282</v>
      </c>
    </row>
    <row r="203" spans="1:1">
      <c r="A203" t="s">
        <v>283</v>
      </c>
    </row>
    <row r="204" spans="1:1">
      <c r="A204" t="s">
        <v>284</v>
      </c>
    </row>
    <row r="205" spans="1:1">
      <c r="A205" t="s">
        <v>285</v>
      </c>
    </row>
    <row r="206" spans="1:1">
      <c r="A206" t="s">
        <v>286</v>
      </c>
    </row>
    <row r="207" spans="1:1">
      <c r="A207" t="s">
        <v>287</v>
      </c>
    </row>
    <row r="208" spans="1:1">
      <c r="A208" t="s">
        <v>288</v>
      </c>
    </row>
    <row r="209" spans="1:1">
      <c r="A209" t="s">
        <v>289</v>
      </c>
    </row>
    <row r="210" spans="1:1">
      <c r="A210" t="s">
        <v>290</v>
      </c>
    </row>
    <row r="211" spans="1:1">
      <c r="A211" t="s">
        <v>291</v>
      </c>
    </row>
    <row r="212" spans="1:1">
      <c r="A212" t="s">
        <v>292</v>
      </c>
    </row>
    <row r="213" spans="1:1">
      <c r="A213" t="s">
        <v>293</v>
      </c>
    </row>
    <row r="214" spans="1:1">
      <c r="A214" t="s">
        <v>294</v>
      </c>
    </row>
    <row r="215" spans="1:1">
      <c r="A215" t="s">
        <v>295</v>
      </c>
    </row>
    <row r="216" spans="1:1">
      <c r="A216" t="s">
        <v>296</v>
      </c>
    </row>
    <row r="217" spans="1:1">
      <c r="A217" t="s">
        <v>297</v>
      </c>
    </row>
    <row r="218" spans="1:1">
      <c r="A218" t="s">
        <v>298</v>
      </c>
    </row>
    <row r="219" spans="1:1">
      <c r="A219" t="s">
        <v>299</v>
      </c>
    </row>
    <row r="220" spans="1:1">
      <c r="A220" t="s">
        <v>300</v>
      </c>
    </row>
    <row r="221" spans="1:1">
      <c r="A221" t="s">
        <v>301</v>
      </c>
    </row>
    <row r="222" spans="1:1">
      <c r="A222" t="s">
        <v>302</v>
      </c>
    </row>
    <row r="223" spans="1:1">
      <c r="A223" t="s">
        <v>303</v>
      </c>
    </row>
    <row r="224" spans="1:1">
      <c r="A224" t="s">
        <v>304</v>
      </c>
    </row>
    <row r="225" spans="1:1">
      <c r="A225" t="s">
        <v>305</v>
      </c>
    </row>
    <row r="226" spans="1:1">
      <c r="A226" t="s">
        <v>306</v>
      </c>
    </row>
    <row r="227" spans="1:1">
      <c r="A227" t="s">
        <v>307</v>
      </c>
    </row>
  </sheetData>
  <sheetProtection algorithmName="SHA-512" hashValue="xq2io7BwIIJYKzeOh0H4EcShrbgth1fSnNCFeQXt8WSQHdXeqtMTrKgTAiBYmZrDyTM6GiNeMkw78BbXbnZW+Q==" saltValue="ORhGDCJ82MRxVrzd1K7s6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77"/>
  <sheetViews>
    <sheetView topLeftCell="A43" workbookViewId="0">
      <selection activeCell="A272" sqref="A272:H279"/>
    </sheetView>
  </sheetViews>
  <sheetFormatPr defaultRowHeight="15"/>
  <cols>
    <col min="1" max="1" width="24.140625" bestFit="1" customWidth="1"/>
  </cols>
  <sheetData>
    <row r="1" spans="1:1">
      <c r="A1" t="s">
        <v>2</v>
      </c>
    </row>
    <row r="2" spans="1:1">
      <c r="A2" t="s">
        <v>0</v>
      </c>
    </row>
    <row r="3" spans="1:1">
      <c r="A3" t="s">
        <v>1</v>
      </c>
    </row>
    <row r="6" spans="1:1">
      <c r="A6" t="s">
        <v>2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2" spans="1:1">
      <c r="A12" t="s">
        <v>2</v>
      </c>
    </row>
    <row r="13" spans="1:1">
      <c r="A13" t="s">
        <v>347</v>
      </c>
    </row>
    <row r="14" spans="1:1">
      <c r="A14" t="s">
        <v>7</v>
      </c>
    </row>
    <row r="15" spans="1:1">
      <c r="A15" t="s">
        <v>8</v>
      </c>
    </row>
    <row r="18" spans="1:1">
      <c r="A18" t="s">
        <v>2</v>
      </c>
    </row>
    <row r="19" spans="1:1">
      <c r="A19" t="s">
        <v>31</v>
      </c>
    </row>
    <row r="20" spans="1:1">
      <c r="A20" t="s">
        <v>32</v>
      </c>
    </row>
    <row r="21" spans="1:1">
      <c r="A21" t="s">
        <v>33</v>
      </c>
    </row>
    <row r="22" spans="1:1">
      <c r="A22" t="s">
        <v>34</v>
      </c>
    </row>
    <row r="25" spans="1:1">
      <c r="A25" t="s">
        <v>2</v>
      </c>
    </row>
    <row r="26" spans="1:1">
      <c r="A26" t="s">
        <v>35</v>
      </c>
    </row>
    <row r="27" spans="1:1">
      <c r="A27" t="s">
        <v>36</v>
      </c>
    </row>
    <row r="30" spans="1:1">
      <c r="A30" t="s">
        <v>2</v>
      </c>
    </row>
    <row r="31" spans="1:1">
      <c r="A31" t="s">
        <v>37</v>
      </c>
    </row>
    <row r="32" spans="1:1">
      <c r="A32" t="s">
        <v>38</v>
      </c>
    </row>
    <row r="33" spans="1:1">
      <c r="A33" t="s">
        <v>39</v>
      </c>
    </row>
    <row r="34" spans="1:1">
      <c r="A34" t="s">
        <v>40</v>
      </c>
    </row>
    <row r="35" spans="1:1">
      <c r="A35" t="s">
        <v>41</v>
      </c>
    </row>
    <row r="38" spans="1:1">
      <c r="A38" t="s">
        <v>2</v>
      </c>
    </row>
    <row r="39" spans="1:1">
      <c r="A39" t="s">
        <v>44</v>
      </c>
    </row>
    <row r="40" spans="1:1">
      <c r="A40" t="s">
        <v>45</v>
      </c>
    </row>
    <row r="41" spans="1:1">
      <c r="A41" t="s">
        <v>46</v>
      </c>
    </row>
    <row r="42" spans="1:1">
      <c r="A42" t="s">
        <v>47</v>
      </c>
    </row>
    <row r="43" spans="1:1">
      <c r="A43" t="s">
        <v>48</v>
      </c>
    </row>
    <row r="44" spans="1:1">
      <c r="A44" t="s">
        <v>49</v>
      </c>
    </row>
    <row r="45" spans="1:1">
      <c r="A45" t="s">
        <v>42</v>
      </c>
    </row>
    <row r="46" spans="1:1">
      <c r="A46" t="s">
        <v>50</v>
      </c>
    </row>
    <row r="47" spans="1:1">
      <c r="A47" t="s">
        <v>51</v>
      </c>
    </row>
    <row r="48" spans="1:1">
      <c r="A48" t="s">
        <v>52</v>
      </c>
    </row>
    <row r="49" spans="1:1">
      <c r="A49" t="s">
        <v>53</v>
      </c>
    </row>
    <row r="50" spans="1:1">
      <c r="A50" t="s">
        <v>54</v>
      </c>
    </row>
    <row r="51" spans="1:1">
      <c r="A51" t="s">
        <v>43</v>
      </c>
    </row>
    <row r="52" spans="1:1">
      <c r="A52" t="s">
        <v>55</v>
      </c>
    </row>
    <row r="53" spans="1:1">
      <c r="A53" t="s">
        <v>56</v>
      </c>
    </row>
    <row r="54" spans="1:1">
      <c r="A54" t="s">
        <v>57</v>
      </c>
    </row>
    <row r="55" spans="1:1">
      <c r="A55" t="s">
        <v>58</v>
      </c>
    </row>
    <row r="56" spans="1:1">
      <c r="A56" t="s">
        <v>59</v>
      </c>
    </row>
    <row r="57" spans="1:1">
      <c r="A57" t="s">
        <v>60</v>
      </c>
    </row>
    <row r="58" spans="1:1">
      <c r="A58" t="s">
        <v>61</v>
      </c>
    </row>
    <row r="59" spans="1:1">
      <c r="A59" t="s">
        <v>62</v>
      </c>
    </row>
    <row r="60" spans="1:1">
      <c r="A60" t="s">
        <v>63</v>
      </c>
    </row>
    <row r="61" spans="1:1">
      <c r="A61" t="s">
        <v>64</v>
      </c>
    </row>
    <row r="62" spans="1:1">
      <c r="A62" t="s">
        <v>65</v>
      </c>
    </row>
    <row r="65" spans="1:1">
      <c r="A65" t="s">
        <v>2</v>
      </c>
    </row>
    <row r="66" spans="1:1">
      <c r="A66" t="s">
        <v>7</v>
      </c>
    </row>
    <row r="67" spans="1:1">
      <c r="A67" t="s">
        <v>554</v>
      </c>
    </row>
    <row r="70" spans="1:1">
      <c r="A70" t="s">
        <v>2</v>
      </c>
    </row>
    <row r="71" spans="1:1">
      <c r="A71" t="s">
        <v>555</v>
      </c>
    </row>
    <row r="72" spans="1:1">
      <c r="A72" t="s">
        <v>556</v>
      </c>
    </row>
    <row r="75" spans="1:1">
      <c r="A75" t="s">
        <v>2</v>
      </c>
    </row>
    <row r="76" spans="1:1">
      <c r="A76" t="s">
        <v>557</v>
      </c>
    </row>
    <row r="77" spans="1:1">
      <c r="A77" t="s">
        <v>558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3C19-CC08-4EF4-B22A-57CC2F91304D}">
  <dimension ref="A1:AI3"/>
  <sheetViews>
    <sheetView workbookViewId="0">
      <selection activeCell="A272" sqref="A272:H279"/>
    </sheetView>
  </sheetViews>
  <sheetFormatPr defaultRowHeight="1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29.85546875" customWidth="1"/>
    <col min="7" max="11" width="14.85546875" customWidth="1"/>
    <col min="12" max="16" width="14.42578125" customWidth="1"/>
    <col min="17" max="23" width="14.85546875" customWidth="1"/>
    <col min="24" max="24" width="15.5703125" customWidth="1"/>
    <col min="25" max="25" width="15" customWidth="1"/>
    <col min="26" max="27" width="14" customWidth="1"/>
    <col min="28" max="28" width="12.7109375" customWidth="1"/>
    <col min="29" max="29" width="13.140625" customWidth="1"/>
    <col min="30" max="30" width="12.42578125" customWidth="1"/>
    <col min="31" max="32" width="10.5703125" customWidth="1"/>
  </cols>
  <sheetData>
    <row r="1" spans="1:35" ht="29.25" customHeight="1">
      <c r="A1" s="364" t="s">
        <v>355</v>
      </c>
      <c r="B1" s="364" t="s">
        <v>356</v>
      </c>
      <c r="C1" s="365" t="s">
        <v>357</v>
      </c>
      <c r="D1" s="364" t="s">
        <v>358</v>
      </c>
      <c r="E1" s="364" t="s">
        <v>359</v>
      </c>
      <c r="F1" s="364" t="s">
        <v>360</v>
      </c>
      <c r="G1" s="364" t="s">
        <v>361</v>
      </c>
      <c r="H1" s="364" t="s">
        <v>362</v>
      </c>
      <c r="I1" s="366" t="s">
        <v>363</v>
      </c>
      <c r="J1" s="366" t="s">
        <v>537</v>
      </c>
      <c r="K1" s="366" t="s">
        <v>538</v>
      </c>
      <c r="L1" s="366" t="s">
        <v>539</v>
      </c>
      <c r="M1" s="366" t="s">
        <v>540</v>
      </c>
      <c r="N1" s="371" t="s">
        <v>434</v>
      </c>
      <c r="O1" s="372"/>
      <c r="P1" s="368" t="s">
        <v>364</v>
      </c>
      <c r="Q1" s="369"/>
      <c r="R1" s="368" t="s">
        <v>365</v>
      </c>
      <c r="S1" s="370"/>
      <c r="T1" s="369"/>
      <c r="U1" s="366" t="s">
        <v>366</v>
      </c>
      <c r="V1" s="373" t="s">
        <v>367</v>
      </c>
      <c r="W1" s="374"/>
      <c r="X1" s="366" t="s">
        <v>368</v>
      </c>
      <c r="Y1" s="364" t="s">
        <v>520</v>
      </c>
      <c r="Z1" s="364" t="s">
        <v>521</v>
      </c>
      <c r="AA1" s="364" t="s">
        <v>369</v>
      </c>
      <c r="AB1" s="364" t="s">
        <v>370</v>
      </c>
      <c r="AC1" s="364"/>
      <c r="AD1" s="364"/>
      <c r="AE1" s="364"/>
      <c r="AF1" s="364"/>
      <c r="AG1" s="364"/>
      <c r="AH1" s="364"/>
      <c r="AI1" s="364"/>
    </row>
    <row r="2" spans="1:35" ht="22.5">
      <c r="A2" s="364"/>
      <c r="B2" s="364"/>
      <c r="C2" s="365"/>
      <c r="D2" s="364"/>
      <c r="E2" s="364"/>
      <c r="F2" s="364"/>
      <c r="G2" s="364"/>
      <c r="H2" s="364"/>
      <c r="I2" s="367"/>
      <c r="J2" s="367"/>
      <c r="K2" s="367"/>
      <c r="L2" s="367"/>
      <c r="M2" s="367"/>
      <c r="N2" s="79" t="s">
        <v>519</v>
      </c>
      <c r="O2" s="79" t="s">
        <v>518</v>
      </c>
      <c r="P2" s="1"/>
      <c r="Q2" s="1" t="s">
        <v>22</v>
      </c>
      <c r="R2" s="2" t="s">
        <v>371</v>
      </c>
      <c r="S2" s="2" t="s">
        <v>372</v>
      </c>
      <c r="T2" s="2" t="s">
        <v>373</v>
      </c>
      <c r="U2" s="367"/>
      <c r="V2" s="3" t="s">
        <v>11</v>
      </c>
      <c r="W2" s="4" t="s">
        <v>12</v>
      </c>
      <c r="X2" s="367"/>
      <c r="Y2" s="364"/>
      <c r="Z2" s="364"/>
      <c r="AA2" s="364"/>
      <c r="AB2" s="5">
        <v>2021</v>
      </c>
      <c r="AC2" s="5">
        <v>2022</v>
      </c>
      <c r="AD2" s="5">
        <v>2023</v>
      </c>
      <c r="AE2" s="5">
        <v>2024</v>
      </c>
      <c r="AF2" s="5">
        <v>2025</v>
      </c>
      <c r="AG2" s="5">
        <v>2026</v>
      </c>
      <c r="AH2" s="5">
        <v>2027</v>
      </c>
      <c r="AI2" s="5">
        <v>2028</v>
      </c>
    </row>
    <row r="3" spans="1:35">
      <c r="A3" s="6" t="s">
        <v>374</v>
      </c>
      <c r="B3" s="7" t="s">
        <v>375</v>
      </c>
      <c r="C3" s="8" t="s">
        <v>376</v>
      </c>
      <c r="D3" s="9" t="str">
        <f>wniosek!B21</f>
        <v>(wybierz)</v>
      </c>
      <c r="E3" s="10">
        <f>wniosek!E21</f>
        <v>0</v>
      </c>
      <c r="F3" s="9">
        <f>wniosek!B25</f>
        <v>0</v>
      </c>
      <c r="G3" s="11" t="str">
        <f>wniosek!C90</f>
        <v>(wybierz)</v>
      </c>
      <c r="H3" s="11">
        <f>wniosek!D100</f>
        <v>0</v>
      </c>
      <c r="I3" s="78" t="str">
        <f>wniosek!A28</f>
        <v>(wybierz)</v>
      </c>
      <c r="J3" s="12">
        <f>wniosek!G143</f>
        <v>0</v>
      </c>
      <c r="K3" s="13">
        <f>wniosek!C171+wniosek!D171+wniosek!E171</f>
        <v>0</v>
      </c>
      <c r="L3" s="13">
        <f>wniosek!F171</f>
        <v>0</v>
      </c>
      <c r="M3" s="13">
        <f>wniosek!F199</f>
        <v>0</v>
      </c>
      <c r="N3" s="13">
        <f>wniosek!E223+wniosek!F223</f>
        <v>0</v>
      </c>
      <c r="O3" s="13">
        <f>wniosek!G223+wniosek!H223</f>
        <v>0</v>
      </c>
      <c r="P3" s="14">
        <f>wniosek!A227</f>
        <v>0</v>
      </c>
      <c r="Q3" s="14">
        <f>wniosek!C227</f>
        <v>0</v>
      </c>
      <c r="R3" s="14">
        <f>wniosek!A231</f>
        <v>0</v>
      </c>
      <c r="S3" s="14">
        <f>wniosek!C231</f>
        <v>0</v>
      </c>
      <c r="T3" s="14">
        <f>wniosek!E231</f>
        <v>0</v>
      </c>
      <c r="U3" s="14">
        <f>wniosek!H245</f>
        <v>0</v>
      </c>
      <c r="V3" s="80">
        <f>wniosek!G47</f>
        <v>0</v>
      </c>
      <c r="W3" s="80">
        <f>wniosek!H47</f>
        <v>0</v>
      </c>
      <c r="X3" s="15">
        <f>wniosek!C38</f>
        <v>0</v>
      </c>
      <c r="Y3" s="81">
        <f>X3*AA3</f>
        <v>0</v>
      </c>
      <c r="Z3" s="82">
        <f>X3-Y3</f>
        <v>0</v>
      </c>
      <c r="AA3" s="83">
        <v>0.6</v>
      </c>
      <c r="AB3" s="84">
        <f>Y3</f>
        <v>0</v>
      </c>
      <c r="AC3" s="15"/>
      <c r="AD3" s="15"/>
      <c r="AE3" s="15"/>
      <c r="AF3" s="15"/>
      <c r="AG3" s="15"/>
      <c r="AH3" s="15"/>
      <c r="AI3" s="15"/>
    </row>
  </sheetData>
  <mergeCells count="23">
    <mergeCell ref="AB1:AI1"/>
    <mergeCell ref="V1:W1"/>
    <mergeCell ref="X1:X2"/>
    <mergeCell ref="Y1:Y2"/>
    <mergeCell ref="Z1:Z2"/>
    <mergeCell ref="AA1:AA2"/>
    <mergeCell ref="U1:U2"/>
    <mergeCell ref="F1:F2"/>
    <mergeCell ref="G1:G2"/>
    <mergeCell ref="H1:H2"/>
    <mergeCell ref="I1:I2"/>
    <mergeCell ref="J1:J2"/>
    <mergeCell ref="K1:K2"/>
    <mergeCell ref="L1:L2"/>
    <mergeCell ref="M1:M2"/>
    <mergeCell ref="P1:Q1"/>
    <mergeCell ref="R1:T1"/>
    <mergeCell ref="N1:O1"/>
    <mergeCell ref="A1:A2"/>
    <mergeCell ref="B1:B2"/>
    <mergeCell ref="C1:C2"/>
    <mergeCell ref="D1:D2"/>
    <mergeCell ref="E1:E2"/>
  </mergeCells>
  <dataValidations disablePrompts="1" count="1">
    <dataValidation type="list" allowBlank="1" showInputMessage="1" showErrorMessage="1" sqref="C3" xr:uid="{DAAE61AE-3481-49D5-B03A-C749B6180803}">
      <formula1>"N,K,W"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4093-74F3-4A88-9CAD-93E20948B221}">
  <sheetPr>
    <pageSetUpPr fitToPage="1"/>
  </sheetPr>
  <dimension ref="A1:U54"/>
  <sheetViews>
    <sheetView topLeftCell="A7" zoomScale="115" zoomScaleNormal="115" workbookViewId="0">
      <selection activeCell="A272" sqref="A272:H279"/>
    </sheetView>
  </sheetViews>
  <sheetFormatPr defaultRowHeight="12.75"/>
  <cols>
    <col min="1" max="1" width="7.5703125" style="16" customWidth="1"/>
    <col min="2" max="2" width="31.28515625" style="17" customWidth="1"/>
    <col min="3" max="5" width="9.140625" style="17"/>
    <col min="6" max="6" width="8.5703125" style="18" customWidth="1"/>
    <col min="7" max="7" width="13.140625" style="18" customWidth="1"/>
    <col min="8" max="8" width="12.28515625" style="18" customWidth="1"/>
    <col min="9" max="9" width="17.42578125" style="17" customWidth="1"/>
    <col min="10" max="10" width="9.140625" style="17" customWidth="1"/>
    <col min="11" max="11" width="11.42578125" style="17" customWidth="1"/>
    <col min="12" max="35" width="9.140625" style="17" customWidth="1"/>
    <col min="36" max="249" width="9.140625" style="17"/>
    <col min="250" max="250" width="7.5703125" style="17" customWidth="1"/>
    <col min="251" max="251" width="31.28515625" style="17" customWidth="1"/>
    <col min="252" max="254" width="9.140625" style="17"/>
    <col min="255" max="255" width="8.5703125" style="17" customWidth="1"/>
    <col min="256" max="256" width="8.28515625" style="17" customWidth="1"/>
    <col min="257" max="257" width="12.28515625" style="17" customWidth="1"/>
    <col min="258" max="505" width="9.140625" style="17"/>
    <col min="506" max="506" width="7.5703125" style="17" customWidth="1"/>
    <col min="507" max="507" width="31.28515625" style="17" customWidth="1"/>
    <col min="508" max="510" width="9.140625" style="17"/>
    <col min="511" max="511" width="8.5703125" style="17" customWidth="1"/>
    <col min="512" max="512" width="8.28515625" style="17" customWidth="1"/>
    <col min="513" max="513" width="12.28515625" style="17" customWidth="1"/>
    <col min="514" max="761" width="9.140625" style="17"/>
    <col min="762" max="762" width="7.5703125" style="17" customWidth="1"/>
    <col min="763" max="763" width="31.28515625" style="17" customWidth="1"/>
    <col min="764" max="766" width="9.140625" style="17"/>
    <col min="767" max="767" width="8.5703125" style="17" customWidth="1"/>
    <col min="768" max="768" width="8.28515625" style="17" customWidth="1"/>
    <col min="769" max="769" width="12.28515625" style="17" customWidth="1"/>
    <col min="770" max="1017" width="9.140625" style="17"/>
    <col min="1018" max="1018" width="7.5703125" style="17" customWidth="1"/>
    <col min="1019" max="1019" width="31.28515625" style="17" customWidth="1"/>
    <col min="1020" max="1022" width="9.140625" style="17"/>
    <col min="1023" max="1023" width="8.5703125" style="17" customWidth="1"/>
    <col min="1024" max="1024" width="8.28515625" style="17" customWidth="1"/>
    <col min="1025" max="1025" width="12.28515625" style="17" customWidth="1"/>
    <col min="1026" max="1273" width="9.140625" style="17"/>
    <col min="1274" max="1274" width="7.5703125" style="17" customWidth="1"/>
    <col min="1275" max="1275" width="31.28515625" style="17" customWidth="1"/>
    <col min="1276" max="1278" width="9.140625" style="17"/>
    <col min="1279" max="1279" width="8.5703125" style="17" customWidth="1"/>
    <col min="1280" max="1280" width="8.28515625" style="17" customWidth="1"/>
    <col min="1281" max="1281" width="12.28515625" style="17" customWidth="1"/>
    <col min="1282" max="1529" width="9.140625" style="17"/>
    <col min="1530" max="1530" width="7.5703125" style="17" customWidth="1"/>
    <col min="1531" max="1531" width="31.28515625" style="17" customWidth="1"/>
    <col min="1532" max="1534" width="9.140625" style="17"/>
    <col min="1535" max="1535" width="8.5703125" style="17" customWidth="1"/>
    <col min="1536" max="1536" width="8.28515625" style="17" customWidth="1"/>
    <col min="1537" max="1537" width="12.28515625" style="17" customWidth="1"/>
    <col min="1538" max="1785" width="9.140625" style="17"/>
    <col min="1786" max="1786" width="7.5703125" style="17" customWidth="1"/>
    <col min="1787" max="1787" width="31.28515625" style="17" customWidth="1"/>
    <col min="1788" max="1790" width="9.140625" style="17"/>
    <col min="1791" max="1791" width="8.5703125" style="17" customWidth="1"/>
    <col min="1792" max="1792" width="8.28515625" style="17" customWidth="1"/>
    <col min="1793" max="1793" width="12.28515625" style="17" customWidth="1"/>
    <col min="1794" max="2041" width="9.140625" style="17"/>
    <col min="2042" max="2042" width="7.5703125" style="17" customWidth="1"/>
    <col min="2043" max="2043" width="31.28515625" style="17" customWidth="1"/>
    <col min="2044" max="2046" width="9.140625" style="17"/>
    <col min="2047" max="2047" width="8.5703125" style="17" customWidth="1"/>
    <col min="2048" max="2048" width="8.28515625" style="17" customWidth="1"/>
    <col min="2049" max="2049" width="12.28515625" style="17" customWidth="1"/>
    <col min="2050" max="2297" width="9.140625" style="17"/>
    <col min="2298" max="2298" width="7.5703125" style="17" customWidth="1"/>
    <col min="2299" max="2299" width="31.28515625" style="17" customWidth="1"/>
    <col min="2300" max="2302" width="9.140625" style="17"/>
    <col min="2303" max="2303" width="8.5703125" style="17" customWidth="1"/>
    <col min="2304" max="2304" width="8.28515625" style="17" customWidth="1"/>
    <col min="2305" max="2305" width="12.28515625" style="17" customWidth="1"/>
    <col min="2306" max="2553" width="9.140625" style="17"/>
    <col min="2554" max="2554" width="7.5703125" style="17" customWidth="1"/>
    <col min="2555" max="2555" width="31.28515625" style="17" customWidth="1"/>
    <col min="2556" max="2558" width="9.140625" style="17"/>
    <col min="2559" max="2559" width="8.5703125" style="17" customWidth="1"/>
    <col min="2560" max="2560" width="8.28515625" style="17" customWidth="1"/>
    <col min="2561" max="2561" width="12.28515625" style="17" customWidth="1"/>
    <col min="2562" max="2809" width="9.140625" style="17"/>
    <col min="2810" max="2810" width="7.5703125" style="17" customWidth="1"/>
    <col min="2811" max="2811" width="31.28515625" style="17" customWidth="1"/>
    <col min="2812" max="2814" width="9.140625" style="17"/>
    <col min="2815" max="2815" width="8.5703125" style="17" customWidth="1"/>
    <col min="2816" max="2816" width="8.28515625" style="17" customWidth="1"/>
    <col min="2817" max="2817" width="12.28515625" style="17" customWidth="1"/>
    <col min="2818" max="3065" width="9.140625" style="17"/>
    <col min="3066" max="3066" width="7.5703125" style="17" customWidth="1"/>
    <col min="3067" max="3067" width="31.28515625" style="17" customWidth="1"/>
    <col min="3068" max="3070" width="9.140625" style="17"/>
    <col min="3071" max="3071" width="8.5703125" style="17" customWidth="1"/>
    <col min="3072" max="3072" width="8.28515625" style="17" customWidth="1"/>
    <col min="3073" max="3073" width="12.28515625" style="17" customWidth="1"/>
    <col min="3074" max="3321" width="9.140625" style="17"/>
    <col min="3322" max="3322" width="7.5703125" style="17" customWidth="1"/>
    <col min="3323" max="3323" width="31.28515625" style="17" customWidth="1"/>
    <col min="3324" max="3326" width="9.140625" style="17"/>
    <col min="3327" max="3327" width="8.5703125" style="17" customWidth="1"/>
    <col min="3328" max="3328" width="8.28515625" style="17" customWidth="1"/>
    <col min="3329" max="3329" width="12.28515625" style="17" customWidth="1"/>
    <col min="3330" max="3577" width="9.140625" style="17"/>
    <col min="3578" max="3578" width="7.5703125" style="17" customWidth="1"/>
    <col min="3579" max="3579" width="31.28515625" style="17" customWidth="1"/>
    <col min="3580" max="3582" width="9.140625" style="17"/>
    <col min="3583" max="3583" width="8.5703125" style="17" customWidth="1"/>
    <col min="3584" max="3584" width="8.28515625" style="17" customWidth="1"/>
    <col min="3585" max="3585" width="12.28515625" style="17" customWidth="1"/>
    <col min="3586" max="3833" width="9.140625" style="17"/>
    <col min="3834" max="3834" width="7.5703125" style="17" customWidth="1"/>
    <col min="3835" max="3835" width="31.28515625" style="17" customWidth="1"/>
    <col min="3836" max="3838" width="9.140625" style="17"/>
    <col min="3839" max="3839" width="8.5703125" style="17" customWidth="1"/>
    <col min="3840" max="3840" width="8.28515625" style="17" customWidth="1"/>
    <col min="3841" max="3841" width="12.28515625" style="17" customWidth="1"/>
    <col min="3842" max="4089" width="9.140625" style="17"/>
    <col min="4090" max="4090" width="7.5703125" style="17" customWidth="1"/>
    <col min="4091" max="4091" width="31.28515625" style="17" customWidth="1"/>
    <col min="4092" max="4094" width="9.140625" style="17"/>
    <col min="4095" max="4095" width="8.5703125" style="17" customWidth="1"/>
    <col min="4096" max="4096" width="8.28515625" style="17" customWidth="1"/>
    <col min="4097" max="4097" width="12.28515625" style="17" customWidth="1"/>
    <col min="4098" max="4345" width="9.140625" style="17"/>
    <col min="4346" max="4346" width="7.5703125" style="17" customWidth="1"/>
    <col min="4347" max="4347" width="31.28515625" style="17" customWidth="1"/>
    <col min="4348" max="4350" width="9.140625" style="17"/>
    <col min="4351" max="4351" width="8.5703125" style="17" customWidth="1"/>
    <col min="4352" max="4352" width="8.28515625" style="17" customWidth="1"/>
    <col min="4353" max="4353" width="12.28515625" style="17" customWidth="1"/>
    <col min="4354" max="4601" width="9.140625" style="17"/>
    <col min="4602" max="4602" width="7.5703125" style="17" customWidth="1"/>
    <col min="4603" max="4603" width="31.28515625" style="17" customWidth="1"/>
    <col min="4604" max="4606" width="9.140625" style="17"/>
    <col min="4607" max="4607" width="8.5703125" style="17" customWidth="1"/>
    <col min="4608" max="4608" width="8.28515625" style="17" customWidth="1"/>
    <col min="4609" max="4609" width="12.28515625" style="17" customWidth="1"/>
    <col min="4610" max="4857" width="9.140625" style="17"/>
    <col min="4858" max="4858" width="7.5703125" style="17" customWidth="1"/>
    <col min="4859" max="4859" width="31.28515625" style="17" customWidth="1"/>
    <col min="4860" max="4862" width="9.140625" style="17"/>
    <col min="4863" max="4863" width="8.5703125" style="17" customWidth="1"/>
    <col min="4864" max="4864" width="8.28515625" style="17" customWidth="1"/>
    <col min="4865" max="4865" width="12.28515625" style="17" customWidth="1"/>
    <col min="4866" max="5113" width="9.140625" style="17"/>
    <col min="5114" max="5114" width="7.5703125" style="17" customWidth="1"/>
    <col min="5115" max="5115" width="31.28515625" style="17" customWidth="1"/>
    <col min="5116" max="5118" width="9.140625" style="17"/>
    <col min="5119" max="5119" width="8.5703125" style="17" customWidth="1"/>
    <col min="5120" max="5120" width="8.28515625" style="17" customWidth="1"/>
    <col min="5121" max="5121" width="12.28515625" style="17" customWidth="1"/>
    <col min="5122" max="5369" width="9.140625" style="17"/>
    <col min="5370" max="5370" width="7.5703125" style="17" customWidth="1"/>
    <col min="5371" max="5371" width="31.28515625" style="17" customWidth="1"/>
    <col min="5372" max="5374" width="9.140625" style="17"/>
    <col min="5375" max="5375" width="8.5703125" style="17" customWidth="1"/>
    <col min="5376" max="5376" width="8.28515625" style="17" customWidth="1"/>
    <col min="5377" max="5377" width="12.28515625" style="17" customWidth="1"/>
    <col min="5378" max="5625" width="9.140625" style="17"/>
    <col min="5626" max="5626" width="7.5703125" style="17" customWidth="1"/>
    <col min="5627" max="5627" width="31.28515625" style="17" customWidth="1"/>
    <col min="5628" max="5630" width="9.140625" style="17"/>
    <col min="5631" max="5631" width="8.5703125" style="17" customWidth="1"/>
    <col min="5632" max="5632" width="8.28515625" style="17" customWidth="1"/>
    <col min="5633" max="5633" width="12.28515625" style="17" customWidth="1"/>
    <col min="5634" max="5881" width="9.140625" style="17"/>
    <col min="5882" max="5882" width="7.5703125" style="17" customWidth="1"/>
    <col min="5883" max="5883" width="31.28515625" style="17" customWidth="1"/>
    <col min="5884" max="5886" width="9.140625" style="17"/>
    <col min="5887" max="5887" width="8.5703125" style="17" customWidth="1"/>
    <col min="5888" max="5888" width="8.28515625" style="17" customWidth="1"/>
    <col min="5889" max="5889" width="12.28515625" style="17" customWidth="1"/>
    <col min="5890" max="6137" width="9.140625" style="17"/>
    <col min="6138" max="6138" width="7.5703125" style="17" customWidth="1"/>
    <col min="6139" max="6139" width="31.28515625" style="17" customWidth="1"/>
    <col min="6140" max="6142" width="9.140625" style="17"/>
    <col min="6143" max="6143" width="8.5703125" style="17" customWidth="1"/>
    <col min="6144" max="6144" width="8.28515625" style="17" customWidth="1"/>
    <col min="6145" max="6145" width="12.28515625" style="17" customWidth="1"/>
    <col min="6146" max="6393" width="9.140625" style="17"/>
    <col min="6394" max="6394" width="7.5703125" style="17" customWidth="1"/>
    <col min="6395" max="6395" width="31.28515625" style="17" customWidth="1"/>
    <col min="6396" max="6398" width="9.140625" style="17"/>
    <col min="6399" max="6399" width="8.5703125" style="17" customWidth="1"/>
    <col min="6400" max="6400" width="8.28515625" style="17" customWidth="1"/>
    <col min="6401" max="6401" width="12.28515625" style="17" customWidth="1"/>
    <col min="6402" max="6649" width="9.140625" style="17"/>
    <col min="6650" max="6650" width="7.5703125" style="17" customWidth="1"/>
    <col min="6651" max="6651" width="31.28515625" style="17" customWidth="1"/>
    <col min="6652" max="6654" width="9.140625" style="17"/>
    <col min="6655" max="6655" width="8.5703125" style="17" customWidth="1"/>
    <col min="6656" max="6656" width="8.28515625" style="17" customWidth="1"/>
    <col min="6657" max="6657" width="12.28515625" style="17" customWidth="1"/>
    <col min="6658" max="6905" width="9.140625" style="17"/>
    <col min="6906" max="6906" width="7.5703125" style="17" customWidth="1"/>
    <col min="6907" max="6907" width="31.28515625" style="17" customWidth="1"/>
    <col min="6908" max="6910" width="9.140625" style="17"/>
    <col min="6911" max="6911" width="8.5703125" style="17" customWidth="1"/>
    <col min="6912" max="6912" width="8.28515625" style="17" customWidth="1"/>
    <col min="6913" max="6913" width="12.28515625" style="17" customWidth="1"/>
    <col min="6914" max="7161" width="9.140625" style="17"/>
    <col min="7162" max="7162" width="7.5703125" style="17" customWidth="1"/>
    <col min="7163" max="7163" width="31.28515625" style="17" customWidth="1"/>
    <col min="7164" max="7166" width="9.140625" style="17"/>
    <col min="7167" max="7167" width="8.5703125" style="17" customWidth="1"/>
    <col min="7168" max="7168" width="8.28515625" style="17" customWidth="1"/>
    <col min="7169" max="7169" width="12.28515625" style="17" customWidth="1"/>
    <col min="7170" max="7417" width="9.140625" style="17"/>
    <col min="7418" max="7418" width="7.5703125" style="17" customWidth="1"/>
    <col min="7419" max="7419" width="31.28515625" style="17" customWidth="1"/>
    <col min="7420" max="7422" width="9.140625" style="17"/>
    <col min="7423" max="7423" width="8.5703125" style="17" customWidth="1"/>
    <col min="7424" max="7424" width="8.28515625" style="17" customWidth="1"/>
    <col min="7425" max="7425" width="12.28515625" style="17" customWidth="1"/>
    <col min="7426" max="7673" width="9.140625" style="17"/>
    <col min="7674" max="7674" width="7.5703125" style="17" customWidth="1"/>
    <col min="7675" max="7675" width="31.28515625" style="17" customWidth="1"/>
    <col min="7676" max="7678" width="9.140625" style="17"/>
    <col min="7679" max="7679" width="8.5703125" style="17" customWidth="1"/>
    <col min="7680" max="7680" width="8.28515625" style="17" customWidth="1"/>
    <col min="7681" max="7681" width="12.28515625" style="17" customWidth="1"/>
    <col min="7682" max="7929" width="9.140625" style="17"/>
    <col min="7930" max="7930" width="7.5703125" style="17" customWidth="1"/>
    <col min="7931" max="7931" width="31.28515625" style="17" customWidth="1"/>
    <col min="7932" max="7934" width="9.140625" style="17"/>
    <col min="7935" max="7935" width="8.5703125" style="17" customWidth="1"/>
    <col min="7936" max="7936" width="8.28515625" style="17" customWidth="1"/>
    <col min="7937" max="7937" width="12.28515625" style="17" customWidth="1"/>
    <col min="7938" max="8185" width="9.140625" style="17"/>
    <col min="8186" max="8186" width="7.5703125" style="17" customWidth="1"/>
    <col min="8187" max="8187" width="31.28515625" style="17" customWidth="1"/>
    <col min="8188" max="8190" width="9.140625" style="17"/>
    <col min="8191" max="8191" width="8.5703125" style="17" customWidth="1"/>
    <col min="8192" max="8192" width="8.28515625" style="17" customWidth="1"/>
    <col min="8193" max="8193" width="12.28515625" style="17" customWidth="1"/>
    <col min="8194" max="8441" width="9.140625" style="17"/>
    <col min="8442" max="8442" width="7.5703125" style="17" customWidth="1"/>
    <col min="8443" max="8443" width="31.28515625" style="17" customWidth="1"/>
    <col min="8444" max="8446" width="9.140625" style="17"/>
    <col min="8447" max="8447" width="8.5703125" style="17" customWidth="1"/>
    <col min="8448" max="8448" width="8.28515625" style="17" customWidth="1"/>
    <col min="8449" max="8449" width="12.28515625" style="17" customWidth="1"/>
    <col min="8450" max="8697" width="9.140625" style="17"/>
    <col min="8698" max="8698" width="7.5703125" style="17" customWidth="1"/>
    <col min="8699" max="8699" width="31.28515625" style="17" customWidth="1"/>
    <col min="8700" max="8702" width="9.140625" style="17"/>
    <col min="8703" max="8703" width="8.5703125" style="17" customWidth="1"/>
    <col min="8704" max="8704" width="8.28515625" style="17" customWidth="1"/>
    <col min="8705" max="8705" width="12.28515625" style="17" customWidth="1"/>
    <col min="8706" max="8953" width="9.140625" style="17"/>
    <col min="8954" max="8954" width="7.5703125" style="17" customWidth="1"/>
    <col min="8955" max="8955" width="31.28515625" style="17" customWidth="1"/>
    <col min="8956" max="8958" width="9.140625" style="17"/>
    <col min="8959" max="8959" width="8.5703125" style="17" customWidth="1"/>
    <col min="8960" max="8960" width="8.28515625" style="17" customWidth="1"/>
    <col min="8961" max="8961" width="12.28515625" style="17" customWidth="1"/>
    <col min="8962" max="9209" width="9.140625" style="17"/>
    <col min="9210" max="9210" width="7.5703125" style="17" customWidth="1"/>
    <col min="9211" max="9211" width="31.28515625" style="17" customWidth="1"/>
    <col min="9212" max="9214" width="9.140625" style="17"/>
    <col min="9215" max="9215" width="8.5703125" style="17" customWidth="1"/>
    <col min="9216" max="9216" width="8.28515625" style="17" customWidth="1"/>
    <col min="9217" max="9217" width="12.28515625" style="17" customWidth="1"/>
    <col min="9218" max="9465" width="9.140625" style="17"/>
    <col min="9466" max="9466" width="7.5703125" style="17" customWidth="1"/>
    <col min="9467" max="9467" width="31.28515625" style="17" customWidth="1"/>
    <col min="9468" max="9470" width="9.140625" style="17"/>
    <col min="9471" max="9471" width="8.5703125" style="17" customWidth="1"/>
    <col min="9472" max="9472" width="8.28515625" style="17" customWidth="1"/>
    <col min="9473" max="9473" width="12.28515625" style="17" customWidth="1"/>
    <col min="9474" max="9721" width="9.140625" style="17"/>
    <col min="9722" max="9722" width="7.5703125" style="17" customWidth="1"/>
    <col min="9723" max="9723" width="31.28515625" style="17" customWidth="1"/>
    <col min="9724" max="9726" width="9.140625" style="17"/>
    <col min="9727" max="9727" width="8.5703125" style="17" customWidth="1"/>
    <col min="9728" max="9728" width="8.28515625" style="17" customWidth="1"/>
    <col min="9729" max="9729" width="12.28515625" style="17" customWidth="1"/>
    <col min="9730" max="9977" width="9.140625" style="17"/>
    <col min="9978" max="9978" width="7.5703125" style="17" customWidth="1"/>
    <col min="9979" max="9979" width="31.28515625" style="17" customWidth="1"/>
    <col min="9980" max="9982" width="9.140625" style="17"/>
    <col min="9983" max="9983" width="8.5703125" style="17" customWidth="1"/>
    <col min="9984" max="9984" width="8.28515625" style="17" customWidth="1"/>
    <col min="9985" max="9985" width="12.28515625" style="17" customWidth="1"/>
    <col min="9986" max="10233" width="9.140625" style="17"/>
    <col min="10234" max="10234" width="7.5703125" style="17" customWidth="1"/>
    <col min="10235" max="10235" width="31.28515625" style="17" customWidth="1"/>
    <col min="10236" max="10238" width="9.140625" style="17"/>
    <col min="10239" max="10239" width="8.5703125" style="17" customWidth="1"/>
    <col min="10240" max="10240" width="8.28515625" style="17" customWidth="1"/>
    <col min="10241" max="10241" width="12.28515625" style="17" customWidth="1"/>
    <col min="10242" max="10489" width="9.140625" style="17"/>
    <col min="10490" max="10490" width="7.5703125" style="17" customWidth="1"/>
    <col min="10491" max="10491" width="31.28515625" style="17" customWidth="1"/>
    <col min="10492" max="10494" width="9.140625" style="17"/>
    <col min="10495" max="10495" width="8.5703125" style="17" customWidth="1"/>
    <col min="10496" max="10496" width="8.28515625" style="17" customWidth="1"/>
    <col min="10497" max="10497" width="12.28515625" style="17" customWidth="1"/>
    <col min="10498" max="10745" width="9.140625" style="17"/>
    <col min="10746" max="10746" width="7.5703125" style="17" customWidth="1"/>
    <col min="10747" max="10747" width="31.28515625" style="17" customWidth="1"/>
    <col min="10748" max="10750" width="9.140625" style="17"/>
    <col min="10751" max="10751" width="8.5703125" style="17" customWidth="1"/>
    <col min="10752" max="10752" width="8.28515625" style="17" customWidth="1"/>
    <col min="10753" max="10753" width="12.28515625" style="17" customWidth="1"/>
    <col min="10754" max="11001" width="9.140625" style="17"/>
    <col min="11002" max="11002" width="7.5703125" style="17" customWidth="1"/>
    <col min="11003" max="11003" width="31.28515625" style="17" customWidth="1"/>
    <col min="11004" max="11006" width="9.140625" style="17"/>
    <col min="11007" max="11007" width="8.5703125" style="17" customWidth="1"/>
    <col min="11008" max="11008" width="8.28515625" style="17" customWidth="1"/>
    <col min="11009" max="11009" width="12.28515625" style="17" customWidth="1"/>
    <col min="11010" max="11257" width="9.140625" style="17"/>
    <col min="11258" max="11258" width="7.5703125" style="17" customWidth="1"/>
    <col min="11259" max="11259" width="31.28515625" style="17" customWidth="1"/>
    <col min="11260" max="11262" width="9.140625" style="17"/>
    <col min="11263" max="11263" width="8.5703125" style="17" customWidth="1"/>
    <col min="11264" max="11264" width="8.28515625" style="17" customWidth="1"/>
    <col min="11265" max="11265" width="12.28515625" style="17" customWidth="1"/>
    <col min="11266" max="11513" width="9.140625" style="17"/>
    <col min="11514" max="11514" width="7.5703125" style="17" customWidth="1"/>
    <col min="11515" max="11515" width="31.28515625" style="17" customWidth="1"/>
    <col min="11516" max="11518" width="9.140625" style="17"/>
    <col min="11519" max="11519" width="8.5703125" style="17" customWidth="1"/>
    <col min="11520" max="11520" width="8.28515625" style="17" customWidth="1"/>
    <col min="11521" max="11521" width="12.28515625" style="17" customWidth="1"/>
    <col min="11522" max="11769" width="9.140625" style="17"/>
    <col min="11770" max="11770" width="7.5703125" style="17" customWidth="1"/>
    <col min="11771" max="11771" width="31.28515625" style="17" customWidth="1"/>
    <col min="11772" max="11774" width="9.140625" style="17"/>
    <col min="11775" max="11775" width="8.5703125" style="17" customWidth="1"/>
    <col min="11776" max="11776" width="8.28515625" style="17" customWidth="1"/>
    <col min="11777" max="11777" width="12.28515625" style="17" customWidth="1"/>
    <col min="11778" max="12025" width="9.140625" style="17"/>
    <col min="12026" max="12026" width="7.5703125" style="17" customWidth="1"/>
    <col min="12027" max="12027" width="31.28515625" style="17" customWidth="1"/>
    <col min="12028" max="12030" width="9.140625" style="17"/>
    <col min="12031" max="12031" width="8.5703125" style="17" customWidth="1"/>
    <col min="12032" max="12032" width="8.28515625" style="17" customWidth="1"/>
    <col min="12033" max="12033" width="12.28515625" style="17" customWidth="1"/>
    <col min="12034" max="12281" width="9.140625" style="17"/>
    <col min="12282" max="12282" width="7.5703125" style="17" customWidth="1"/>
    <col min="12283" max="12283" width="31.28515625" style="17" customWidth="1"/>
    <col min="12284" max="12286" width="9.140625" style="17"/>
    <col min="12287" max="12287" width="8.5703125" style="17" customWidth="1"/>
    <col min="12288" max="12288" width="8.28515625" style="17" customWidth="1"/>
    <col min="12289" max="12289" width="12.28515625" style="17" customWidth="1"/>
    <col min="12290" max="12537" width="9.140625" style="17"/>
    <col min="12538" max="12538" width="7.5703125" style="17" customWidth="1"/>
    <col min="12539" max="12539" width="31.28515625" style="17" customWidth="1"/>
    <col min="12540" max="12542" width="9.140625" style="17"/>
    <col min="12543" max="12543" width="8.5703125" style="17" customWidth="1"/>
    <col min="12544" max="12544" width="8.28515625" style="17" customWidth="1"/>
    <col min="12545" max="12545" width="12.28515625" style="17" customWidth="1"/>
    <col min="12546" max="12793" width="9.140625" style="17"/>
    <col min="12794" max="12794" width="7.5703125" style="17" customWidth="1"/>
    <col min="12795" max="12795" width="31.28515625" style="17" customWidth="1"/>
    <col min="12796" max="12798" width="9.140625" style="17"/>
    <col min="12799" max="12799" width="8.5703125" style="17" customWidth="1"/>
    <col min="12800" max="12800" width="8.28515625" style="17" customWidth="1"/>
    <col min="12801" max="12801" width="12.28515625" style="17" customWidth="1"/>
    <col min="12802" max="13049" width="9.140625" style="17"/>
    <col min="13050" max="13050" width="7.5703125" style="17" customWidth="1"/>
    <col min="13051" max="13051" width="31.28515625" style="17" customWidth="1"/>
    <col min="13052" max="13054" width="9.140625" style="17"/>
    <col min="13055" max="13055" width="8.5703125" style="17" customWidth="1"/>
    <col min="13056" max="13056" width="8.28515625" style="17" customWidth="1"/>
    <col min="13057" max="13057" width="12.28515625" style="17" customWidth="1"/>
    <col min="13058" max="13305" width="9.140625" style="17"/>
    <col min="13306" max="13306" width="7.5703125" style="17" customWidth="1"/>
    <col min="13307" max="13307" width="31.28515625" style="17" customWidth="1"/>
    <col min="13308" max="13310" width="9.140625" style="17"/>
    <col min="13311" max="13311" width="8.5703125" style="17" customWidth="1"/>
    <col min="13312" max="13312" width="8.28515625" style="17" customWidth="1"/>
    <col min="13313" max="13313" width="12.28515625" style="17" customWidth="1"/>
    <col min="13314" max="13561" width="9.140625" style="17"/>
    <col min="13562" max="13562" width="7.5703125" style="17" customWidth="1"/>
    <col min="13563" max="13563" width="31.28515625" style="17" customWidth="1"/>
    <col min="13564" max="13566" width="9.140625" style="17"/>
    <col min="13567" max="13567" width="8.5703125" style="17" customWidth="1"/>
    <col min="13568" max="13568" width="8.28515625" style="17" customWidth="1"/>
    <col min="13569" max="13569" width="12.28515625" style="17" customWidth="1"/>
    <col min="13570" max="13817" width="9.140625" style="17"/>
    <col min="13818" max="13818" width="7.5703125" style="17" customWidth="1"/>
    <col min="13819" max="13819" width="31.28515625" style="17" customWidth="1"/>
    <col min="13820" max="13822" width="9.140625" style="17"/>
    <col min="13823" max="13823" width="8.5703125" style="17" customWidth="1"/>
    <col min="13824" max="13824" width="8.28515625" style="17" customWidth="1"/>
    <col min="13825" max="13825" width="12.28515625" style="17" customWidth="1"/>
    <col min="13826" max="14073" width="9.140625" style="17"/>
    <col min="14074" max="14074" width="7.5703125" style="17" customWidth="1"/>
    <col min="14075" max="14075" width="31.28515625" style="17" customWidth="1"/>
    <col min="14076" max="14078" width="9.140625" style="17"/>
    <col min="14079" max="14079" width="8.5703125" style="17" customWidth="1"/>
    <col min="14080" max="14080" width="8.28515625" style="17" customWidth="1"/>
    <col min="14081" max="14081" width="12.28515625" style="17" customWidth="1"/>
    <col min="14082" max="14329" width="9.140625" style="17"/>
    <col min="14330" max="14330" width="7.5703125" style="17" customWidth="1"/>
    <col min="14331" max="14331" width="31.28515625" style="17" customWidth="1"/>
    <col min="14332" max="14334" width="9.140625" style="17"/>
    <col min="14335" max="14335" width="8.5703125" style="17" customWidth="1"/>
    <col min="14336" max="14336" width="8.28515625" style="17" customWidth="1"/>
    <col min="14337" max="14337" width="12.28515625" style="17" customWidth="1"/>
    <col min="14338" max="14585" width="9.140625" style="17"/>
    <col min="14586" max="14586" width="7.5703125" style="17" customWidth="1"/>
    <col min="14587" max="14587" width="31.28515625" style="17" customWidth="1"/>
    <col min="14588" max="14590" width="9.140625" style="17"/>
    <col min="14591" max="14591" width="8.5703125" style="17" customWidth="1"/>
    <col min="14592" max="14592" width="8.28515625" style="17" customWidth="1"/>
    <col min="14593" max="14593" width="12.28515625" style="17" customWidth="1"/>
    <col min="14594" max="14841" width="9.140625" style="17"/>
    <col min="14842" max="14842" width="7.5703125" style="17" customWidth="1"/>
    <col min="14843" max="14843" width="31.28515625" style="17" customWidth="1"/>
    <col min="14844" max="14846" width="9.140625" style="17"/>
    <col min="14847" max="14847" width="8.5703125" style="17" customWidth="1"/>
    <col min="14848" max="14848" width="8.28515625" style="17" customWidth="1"/>
    <col min="14849" max="14849" width="12.28515625" style="17" customWidth="1"/>
    <col min="14850" max="15097" width="9.140625" style="17"/>
    <col min="15098" max="15098" width="7.5703125" style="17" customWidth="1"/>
    <col min="15099" max="15099" width="31.28515625" style="17" customWidth="1"/>
    <col min="15100" max="15102" width="9.140625" style="17"/>
    <col min="15103" max="15103" width="8.5703125" style="17" customWidth="1"/>
    <col min="15104" max="15104" width="8.28515625" style="17" customWidth="1"/>
    <col min="15105" max="15105" width="12.28515625" style="17" customWidth="1"/>
    <col min="15106" max="15353" width="9.140625" style="17"/>
    <col min="15354" max="15354" width="7.5703125" style="17" customWidth="1"/>
    <col min="15355" max="15355" width="31.28515625" style="17" customWidth="1"/>
    <col min="15356" max="15358" width="9.140625" style="17"/>
    <col min="15359" max="15359" width="8.5703125" style="17" customWidth="1"/>
    <col min="15360" max="15360" width="8.28515625" style="17" customWidth="1"/>
    <col min="15361" max="15361" width="12.28515625" style="17" customWidth="1"/>
    <col min="15362" max="15609" width="9.140625" style="17"/>
    <col min="15610" max="15610" width="7.5703125" style="17" customWidth="1"/>
    <col min="15611" max="15611" width="31.28515625" style="17" customWidth="1"/>
    <col min="15612" max="15614" width="9.140625" style="17"/>
    <col min="15615" max="15615" width="8.5703125" style="17" customWidth="1"/>
    <col min="15616" max="15616" width="8.28515625" style="17" customWidth="1"/>
    <col min="15617" max="15617" width="12.28515625" style="17" customWidth="1"/>
    <col min="15618" max="15865" width="9.140625" style="17"/>
    <col min="15866" max="15866" width="7.5703125" style="17" customWidth="1"/>
    <col min="15867" max="15867" width="31.28515625" style="17" customWidth="1"/>
    <col min="15868" max="15870" width="9.140625" style="17"/>
    <col min="15871" max="15871" width="8.5703125" style="17" customWidth="1"/>
    <col min="15872" max="15872" width="8.28515625" style="17" customWidth="1"/>
    <col min="15873" max="15873" width="12.28515625" style="17" customWidth="1"/>
    <col min="15874" max="16121" width="9.140625" style="17"/>
    <col min="16122" max="16122" width="7.5703125" style="17" customWidth="1"/>
    <col min="16123" max="16123" width="31.28515625" style="17" customWidth="1"/>
    <col min="16124" max="16126" width="9.140625" style="17"/>
    <col min="16127" max="16127" width="8.5703125" style="17" customWidth="1"/>
    <col min="16128" max="16128" width="8.28515625" style="17" customWidth="1"/>
    <col min="16129" max="16129" width="12.28515625" style="17" customWidth="1"/>
    <col min="16130" max="16384" width="9.140625" style="17"/>
  </cols>
  <sheetData>
    <row r="1" spans="1:10">
      <c r="G1" s="423" t="s">
        <v>377</v>
      </c>
      <c r="H1" s="423"/>
    </row>
    <row r="2" spans="1:10" ht="33" customHeight="1">
      <c r="A2" s="424" t="s">
        <v>378</v>
      </c>
      <c r="B2" s="425"/>
      <c r="C2" s="425"/>
      <c r="D2" s="425"/>
      <c r="E2" s="425"/>
      <c r="F2" s="425"/>
      <c r="G2" s="425"/>
      <c r="H2" s="426"/>
    </row>
    <row r="4" spans="1:10" ht="25.5" customHeight="1">
      <c r="A4" s="16" t="s">
        <v>379</v>
      </c>
      <c r="C4" s="427" t="str">
        <f>dane!B3</f>
        <v>IR-VII.801.19.XXX.2020</v>
      </c>
      <c r="D4" s="428"/>
      <c r="E4" s="428"/>
      <c r="F4" s="428"/>
      <c r="G4" s="428"/>
      <c r="H4" s="429"/>
    </row>
    <row r="5" spans="1:10">
      <c r="C5" s="19"/>
      <c r="D5" s="19"/>
      <c r="E5" s="19"/>
      <c r="F5" s="20"/>
      <c r="G5" s="20"/>
      <c r="H5" s="20"/>
    </row>
    <row r="6" spans="1:10" ht="36" customHeight="1">
      <c r="A6" s="16" t="s">
        <v>380</v>
      </c>
      <c r="C6" s="430">
        <f>dane!F3</f>
        <v>0</v>
      </c>
      <c r="D6" s="430"/>
      <c r="E6" s="430"/>
      <c r="F6" s="430"/>
      <c r="G6" s="430"/>
      <c r="H6" s="430"/>
    </row>
    <row r="7" spans="1:10">
      <c r="C7" s="19"/>
      <c r="D7" s="19"/>
      <c r="E7" s="19"/>
      <c r="F7" s="20"/>
      <c r="G7" s="20"/>
      <c r="H7" s="20"/>
    </row>
    <row r="8" spans="1:10" ht="25.5" customHeight="1">
      <c r="A8" s="16" t="s">
        <v>381</v>
      </c>
      <c r="C8" s="21" t="s">
        <v>553</v>
      </c>
      <c r="D8" s="434" t="str">
        <f>dane!D3</f>
        <v>(wybierz)</v>
      </c>
      <c r="E8" s="434"/>
      <c r="F8" s="434"/>
      <c r="G8" s="434"/>
      <c r="H8" s="435"/>
    </row>
    <row r="10" spans="1:10" ht="24" customHeight="1">
      <c r="A10" s="22" t="s">
        <v>374</v>
      </c>
      <c r="B10" s="431" t="s">
        <v>382</v>
      </c>
      <c r="C10" s="432"/>
      <c r="D10" s="432"/>
      <c r="E10" s="432"/>
      <c r="F10" s="432"/>
      <c r="G10" s="433"/>
      <c r="H10" s="88">
        <f>H13+H17+H19+I29</f>
        <v>46</v>
      </c>
    </row>
    <row r="11" spans="1:10" ht="18.75" customHeight="1">
      <c r="A11" s="23" t="s">
        <v>383</v>
      </c>
      <c r="B11" s="382" t="s">
        <v>384</v>
      </c>
      <c r="C11" s="383"/>
      <c r="D11" s="383"/>
      <c r="E11" s="383"/>
      <c r="F11" s="383"/>
      <c r="G11" s="384"/>
      <c r="H11" s="24">
        <f>H13+H17</f>
        <v>12</v>
      </c>
    </row>
    <row r="12" spans="1:10" ht="16.5" customHeight="1">
      <c r="A12" s="417" t="s">
        <v>385</v>
      </c>
      <c r="B12" s="387" t="s">
        <v>386</v>
      </c>
      <c r="C12" s="388"/>
      <c r="D12" s="388"/>
      <c r="E12" s="389"/>
      <c r="F12" s="401">
        <v>6</v>
      </c>
      <c r="G12" s="402"/>
      <c r="H12" s="87"/>
    </row>
    <row r="13" spans="1:10">
      <c r="A13" s="417"/>
      <c r="B13" s="409" t="s">
        <v>387</v>
      </c>
      <c r="C13" s="410"/>
      <c r="D13" s="410"/>
      <c r="E13" s="411"/>
      <c r="F13" s="25">
        <v>3</v>
      </c>
      <c r="G13" s="26">
        <f>dane!T3</f>
        <v>0</v>
      </c>
      <c r="H13" s="381">
        <f>J13</f>
        <v>0</v>
      </c>
      <c r="I13" s="27">
        <f>F13*G13</f>
        <v>0</v>
      </c>
      <c r="J13" s="28">
        <f>IF(I13+I14+I15&gt;6,6,I13+I14+I15)</f>
        <v>0</v>
      </c>
    </row>
    <row r="14" spans="1:10">
      <c r="A14" s="417"/>
      <c r="B14" s="409" t="s">
        <v>388</v>
      </c>
      <c r="C14" s="410"/>
      <c r="D14" s="410"/>
      <c r="E14" s="411"/>
      <c r="F14" s="25">
        <v>2</v>
      </c>
      <c r="G14" s="26">
        <f>dane!S3</f>
        <v>0</v>
      </c>
      <c r="H14" s="379"/>
      <c r="I14" s="27">
        <f>F14*G14</f>
        <v>0</v>
      </c>
    </row>
    <row r="15" spans="1:10">
      <c r="A15" s="417"/>
      <c r="B15" s="409" t="s">
        <v>389</v>
      </c>
      <c r="C15" s="410"/>
      <c r="D15" s="410"/>
      <c r="E15" s="411"/>
      <c r="F15" s="25">
        <v>1</v>
      </c>
      <c r="G15" s="26">
        <f>dane!R3</f>
        <v>0</v>
      </c>
      <c r="H15" s="380"/>
      <c r="I15" s="27">
        <f>F15*G15</f>
        <v>0</v>
      </c>
    </row>
    <row r="16" spans="1:10">
      <c r="A16" s="376" t="s">
        <v>390</v>
      </c>
      <c r="B16" s="398" t="s">
        <v>536</v>
      </c>
      <c r="C16" s="399"/>
      <c r="D16" s="399"/>
      <c r="E16" s="400"/>
      <c r="F16" s="401">
        <v>12</v>
      </c>
      <c r="G16" s="402"/>
      <c r="H16" s="86"/>
    </row>
    <row r="17" spans="1:21">
      <c r="A17" s="378"/>
      <c r="B17" s="403" t="s">
        <v>391</v>
      </c>
      <c r="C17" s="404"/>
      <c r="D17" s="404"/>
      <c r="E17" s="405"/>
      <c r="F17" s="25">
        <v>4</v>
      </c>
      <c r="G17" s="29">
        <v>5</v>
      </c>
      <c r="H17" s="77">
        <f>J17</f>
        <v>12</v>
      </c>
      <c r="J17" s="28">
        <f>IF(F17*G17&gt;12,12,F17*G17)</f>
        <v>12</v>
      </c>
      <c r="K17" s="17">
        <v>1</v>
      </c>
      <c r="L17" s="17">
        <v>2</v>
      </c>
      <c r="M17" s="17">
        <v>3</v>
      </c>
      <c r="N17" s="17">
        <v>4</v>
      </c>
      <c r="O17" s="17">
        <v>5</v>
      </c>
      <c r="P17" s="17">
        <v>6</v>
      </c>
      <c r="Q17" s="17">
        <v>7</v>
      </c>
      <c r="R17" s="17">
        <v>8</v>
      </c>
      <c r="S17" s="17">
        <v>10</v>
      </c>
      <c r="T17" s="17">
        <v>12</v>
      </c>
      <c r="U17" s="17">
        <v>15</v>
      </c>
    </row>
    <row r="18" spans="1:21" ht="21" customHeight="1">
      <c r="A18" s="22" t="s">
        <v>392</v>
      </c>
      <c r="B18" s="420" t="s">
        <v>393</v>
      </c>
      <c r="C18" s="421"/>
      <c r="D18" s="421"/>
      <c r="E18" s="421"/>
      <c r="F18" s="421"/>
      <c r="G18" s="422"/>
      <c r="H18" s="30">
        <f>H19</f>
        <v>20</v>
      </c>
      <c r="K18" s="17" t="s">
        <v>522</v>
      </c>
      <c r="L18" s="17" t="s">
        <v>523</v>
      </c>
      <c r="M18" s="17" t="s">
        <v>524</v>
      </c>
      <c r="N18" s="17" t="s">
        <v>525</v>
      </c>
      <c r="O18" s="17" t="s">
        <v>526</v>
      </c>
      <c r="P18" s="17" t="s">
        <v>527</v>
      </c>
      <c r="Q18" s="17" t="s">
        <v>528</v>
      </c>
      <c r="R18" s="17" t="s">
        <v>529</v>
      </c>
      <c r="S18" s="17" t="s">
        <v>530</v>
      </c>
      <c r="T18" s="17" t="s">
        <v>531</v>
      </c>
      <c r="U18" s="17" t="s">
        <v>532</v>
      </c>
    </row>
    <row r="19" spans="1:21" ht="18" customHeight="1">
      <c r="A19" s="22" t="s">
        <v>394</v>
      </c>
      <c r="B19" s="387" t="s">
        <v>533</v>
      </c>
      <c r="C19" s="388"/>
      <c r="D19" s="388"/>
      <c r="E19" s="389"/>
      <c r="F19" s="31">
        <v>15</v>
      </c>
      <c r="G19" s="37">
        <f>dane!H3</f>
        <v>0</v>
      </c>
      <c r="H19" s="412">
        <f>SUM(J19,J21,J23:J28)</f>
        <v>20</v>
      </c>
      <c r="J19" s="28">
        <f>SUM(K19:U19)</f>
        <v>0</v>
      </c>
      <c r="K19" s="85">
        <f>IF($G$19&gt;0,1,0)</f>
        <v>0</v>
      </c>
      <c r="L19" s="85">
        <f>IF($G$19&gt;0.1,1,0)</f>
        <v>0</v>
      </c>
      <c r="M19" s="85">
        <f>IF($G$19&gt;0.3,1,0)</f>
        <v>0</v>
      </c>
      <c r="N19" s="85">
        <f>IF($G$19&gt;0.5,1,0)</f>
        <v>0</v>
      </c>
      <c r="O19" s="85">
        <f>IF($G$19&gt;0.8,1,0)</f>
        <v>0</v>
      </c>
      <c r="P19" s="85">
        <f>IF($G$19&gt;1,1,0)</f>
        <v>0</v>
      </c>
      <c r="Q19" s="85">
        <f>IF($G$19&gt;1.5,1,0)</f>
        <v>0</v>
      </c>
      <c r="R19" s="85">
        <f>IF($G$19&gt;2,1,0)</f>
        <v>0</v>
      </c>
      <c r="S19" s="85">
        <f>IF($G$19&gt;3,2,0)</f>
        <v>0</v>
      </c>
      <c r="T19" s="85">
        <f>IF($G$19&gt;5,2,0)</f>
        <v>0</v>
      </c>
      <c r="U19" s="85">
        <f>IF($G$19&gt;10,3,0)</f>
        <v>0</v>
      </c>
    </row>
    <row r="20" spans="1:21">
      <c r="A20" s="376" t="s">
        <v>395</v>
      </c>
      <c r="B20" s="32" t="s">
        <v>364</v>
      </c>
      <c r="C20" s="33"/>
      <c r="D20" s="33"/>
      <c r="E20" s="34"/>
      <c r="F20" s="401">
        <v>6</v>
      </c>
      <c r="G20" s="402"/>
      <c r="H20" s="412"/>
    </row>
    <row r="21" spans="1:21">
      <c r="A21" s="377"/>
      <c r="B21" s="403" t="s">
        <v>396</v>
      </c>
      <c r="C21" s="404"/>
      <c r="D21" s="404"/>
      <c r="E21" s="405"/>
      <c r="F21" s="25">
        <v>2</v>
      </c>
      <c r="G21" s="26">
        <f>dane!P3-G22</f>
        <v>0</v>
      </c>
      <c r="H21" s="412"/>
      <c r="I21" s="27">
        <f>F21*G21</f>
        <v>0</v>
      </c>
      <c r="J21" s="28">
        <f>IF(I21+I22&gt;6,6,I21+I22)</f>
        <v>0</v>
      </c>
    </row>
    <row r="22" spans="1:21">
      <c r="A22" s="378"/>
      <c r="B22" s="403" t="s">
        <v>397</v>
      </c>
      <c r="C22" s="404"/>
      <c r="D22" s="404"/>
      <c r="E22" s="405"/>
      <c r="F22" s="25">
        <v>4</v>
      </c>
      <c r="G22" s="26">
        <f>dane!Q3</f>
        <v>0</v>
      </c>
      <c r="H22" s="412"/>
      <c r="I22" s="27">
        <f>F22*G22</f>
        <v>0</v>
      </c>
    </row>
    <row r="23" spans="1:21" ht="54" customHeight="1">
      <c r="A23" s="23" t="s">
        <v>398</v>
      </c>
      <c r="B23" s="386" t="s">
        <v>399</v>
      </c>
      <c r="C23" s="386"/>
      <c r="D23" s="386"/>
      <c r="E23" s="386"/>
      <c r="F23" s="35">
        <v>5</v>
      </c>
      <c r="G23" s="36">
        <v>3</v>
      </c>
      <c r="H23" s="412"/>
      <c r="J23" s="28">
        <f t="shared" ref="J23:J28" si="0">IF(G23&gt;5,5,G23)</f>
        <v>3</v>
      </c>
    </row>
    <row r="24" spans="1:21" ht="17.25" customHeight="1">
      <c r="A24" s="23" t="s">
        <v>400</v>
      </c>
      <c r="B24" s="413" t="s">
        <v>401</v>
      </c>
      <c r="C24" s="414"/>
      <c r="D24" s="414"/>
      <c r="E24" s="415"/>
      <c r="F24" s="35">
        <v>5</v>
      </c>
      <c r="G24" s="36">
        <v>4</v>
      </c>
      <c r="H24" s="412"/>
      <c r="J24" s="28">
        <f t="shared" si="0"/>
        <v>4</v>
      </c>
    </row>
    <row r="25" spans="1:21" ht="33" customHeight="1">
      <c r="A25" s="22" t="s">
        <v>402</v>
      </c>
      <c r="B25" s="387" t="s">
        <v>403</v>
      </c>
      <c r="C25" s="388"/>
      <c r="D25" s="388"/>
      <c r="E25" s="389"/>
      <c r="F25" s="30">
        <v>5</v>
      </c>
      <c r="G25" s="29">
        <v>1</v>
      </c>
      <c r="H25" s="412"/>
      <c r="J25" s="28">
        <f t="shared" si="0"/>
        <v>1</v>
      </c>
    </row>
    <row r="26" spans="1:21" ht="33" customHeight="1">
      <c r="A26" s="22" t="s">
        <v>404</v>
      </c>
      <c r="B26" s="416" t="s">
        <v>405</v>
      </c>
      <c r="C26" s="416"/>
      <c r="D26" s="416"/>
      <c r="E26" s="416"/>
      <c r="F26" s="30">
        <v>5</v>
      </c>
      <c r="G26" s="29">
        <v>3</v>
      </c>
      <c r="H26" s="412"/>
      <c r="J26" s="28">
        <f t="shared" si="0"/>
        <v>3</v>
      </c>
    </row>
    <row r="27" spans="1:21" ht="30" customHeight="1">
      <c r="A27" s="22" t="s">
        <v>406</v>
      </c>
      <c r="B27" s="416" t="s">
        <v>407</v>
      </c>
      <c r="C27" s="416"/>
      <c r="D27" s="416"/>
      <c r="E27" s="416"/>
      <c r="F27" s="30">
        <v>5</v>
      </c>
      <c r="G27" s="29">
        <v>4</v>
      </c>
      <c r="H27" s="412"/>
      <c r="J27" s="28">
        <f t="shared" si="0"/>
        <v>4</v>
      </c>
    </row>
    <row r="28" spans="1:21" ht="30" customHeight="1">
      <c r="A28" s="22" t="s">
        <v>408</v>
      </c>
      <c r="B28" s="387" t="s">
        <v>409</v>
      </c>
      <c r="C28" s="388"/>
      <c r="D28" s="388"/>
      <c r="E28" s="389"/>
      <c r="F28" s="30">
        <v>5</v>
      </c>
      <c r="G28" s="29">
        <v>5</v>
      </c>
      <c r="H28" s="412"/>
      <c r="J28" s="28">
        <f t="shared" si="0"/>
        <v>5</v>
      </c>
    </row>
    <row r="29" spans="1:21" ht="30" customHeight="1">
      <c r="A29" s="22" t="s">
        <v>410</v>
      </c>
      <c r="B29" s="382" t="s">
        <v>411</v>
      </c>
      <c r="C29" s="383"/>
      <c r="D29" s="383"/>
      <c r="E29" s="384"/>
      <c r="F29" s="390">
        <v>10</v>
      </c>
      <c r="G29" s="391"/>
      <c r="H29" s="29">
        <v>3</v>
      </c>
      <c r="I29" s="375">
        <f>SUM(J29:J33)</f>
        <v>14</v>
      </c>
      <c r="J29" s="28">
        <f>IF(H29&gt;10,10,H29)</f>
        <v>3</v>
      </c>
    </row>
    <row r="30" spans="1:21" ht="22.5" customHeight="1">
      <c r="A30" s="22" t="s">
        <v>412</v>
      </c>
      <c r="B30" s="382" t="s">
        <v>413</v>
      </c>
      <c r="C30" s="383"/>
      <c r="D30" s="383"/>
      <c r="E30" s="384"/>
      <c r="F30" s="392">
        <v>5</v>
      </c>
      <c r="G30" s="392"/>
      <c r="H30" s="26" t="str">
        <f>dane!I3</f>
        <v>(wybierz)</v>
      </c>
      <c r="I30" s="375"/>
      <c r="J30" s="28">
        <f>IF($H$30="TAK",5,0)</f>
        <v>0</v>
      </c>
    </row>
    <row r="31" spans="1:21" ht="41.25" customHeight="1">
      <c r="A31" s="22" t="s">
        <v>414</v>
      </c>
      <c r="B31" s="382" t="s">
        <v>534</v>
      </c>
      <c r="C31" s="383"/>
      <c r="D31" s="383"/>
      <c r="E31" s="384"/>
      <c r="F31" s="392">
        <v>5</v>
      </c>
      <c r="G31" s="392"/>
      <c r="H31" s="29">
        <v>2</v>
      </c>
      <c r="I31" s="375"/>
      <c r="J31" s="28">
        <f>IF(H31&gt;5,5,H31)</f>
        <v>2</v>
      </c>
    </row>
    <row r="32" spans="1:21" ht="30" customHeight="1">
      <c r="A32" s="22" t="s">
        <v>415</v>
      </c>
      <c r="B32" s="382" t="s">
        <v>418</v>
      </c>
      <c r="C32" s="383"/>
      <c r="D32" s="383"/>
      <c r="E32" s="384"/>
      <c r="F32" s="392">
        <v>5</v>
      </c>
      <c r="G32" s="392"/>
      <c r="H32" s="29">
        <v>5</v>
      </c>
      <c r="I32" s="375"/>
      <c r="J32" s="28">
        <f>IF(H32&gt;5,5,H32)</f>
        <v>5</v>
      </c>
    </row>
    <row r="33" spans="1:10" ht="44.25" customHeight="1">
      <c r="A33" s="22" t="s">
        <v>416</v>
      </c>
      <c r="B33" s="382" t="s">
        <v>535</v>
      </c>
      <c r="C33" s="383"/>
      <c r="D33" s="383"/>
      <c r="E33" s="384"/>
      <c r="F33" s="392">
        <v>15</v>
      </c>
      <c r="G33" s="392"/>
      <c r="H33" s="29">
        <v>4</v>
      </c>
      <c r="I33" s="375"/>
      <c r="J33" s="28">
        <f>IF(H33&gt;15,15,H33)</f>
        <v>4</v>
      </c>
    </row>
    <row r="34" spans="1:10" ht="32.25" customHeight="1">
      <c r="A34" s="22" t="s">
        <v>420</v>
      </c>
      <c r="B34" s="397" t="s">
        <v>421</v>
      </c>
      <c r="C34" s="397"/>
      <c r="D34" s="397"/>
      <c r="E34" s="397"/>
      <c r="F34" s="397"/>
      <c r="G34" s="397"/>
      <c r="H34" s="38">
        <f>H36+H42+J45</f>
        <v>9</v>
      </c>
    </row>
    <row r="35" spans="1:10" ht="21.75" customHeight="1">
      <c r="A35" s="22" t="s">
        <v>422</v>
      </c>
      <c r="B35" s="382" t="s">
        <v>436</v>
      </c>
      <c r="C35" s="383"/>
      <c r="D35" s="383"/>
      <c r="E35" s="383"/>
      <c r="F35" s="383"/>
      <c r="G35" s="384"/>
      <c r="H35" s="89">
        <f>H36</f>
        <v>0</v>
      </c>
    </row>
    <row r="36" spans="1:10" ht="15.75" customHeight="1">
      <c r="A36" s="22" t="s">
        <v>423</v>
      </c>
      <c r="B36" s="398" t="s">
        <v>424</v>
      </c>
      <c r="C36" s="399"/>
      <c r="D36" s="399"/>
      <c r="E36" s="400"/>
      <c r="F36" s="31">
        <v>7</v>
      </c>
      <c r="G36" s="39">
        <f>dane!J3</f>
        <v>0</v>
      </c>
      <c r="H36" s="381">
        <f>J36+J38+J39+J40+J41</f>
        <v>0</v>
      </c>
      <c r="I36" s="40">
        <f>F36*G36</f>
        <v>0</v>
      </c>
      <c r="J36" s="28">
        <f>IF(I36&gt;7,7,I36)</f>
        <v>0</v>
      </c>
    </row>
    <row r="37" spans="1:10" ht="15.75" customHeight="1">
      <c r="A37" s="376" t="s">
        <v>425</v>
      </c>
      <c r="B37" s="398" t="s">
        <v>426</v>
      </c>
      <c r="C37" s="399"/>
      <c r="D37" s="399"/>
      <c r="E37" s="400"/>
      <c r="F37" s="401">
        <v>12</v>
      </c>
      <c r="G37" s="402"/>
      <c r="H37" s="379"/>
      <c r="I37" s="40"/>
    </row>
    <row r="38" spans="1:10" ht="15.75" customHeight="1">
      <c r="A38" s="377"/>
      <c r="B38" s="403" t="s">
        <v>20</v>
      </c>
      <c r="C38" s="404"/>
      <c r="D38" s="404"/>
      <c r="E38" s="405"/>
      <c r="F38" s="25">
        <v>7</v>
      </c>
      <c r="G38" s="41">
        <f>dane!K3</f>
        <v>0</v>
      </c>
      <c r="H38" s="379"/>
      <c r="I38" s="40">
        <f>F38*G38</f>
        <v>0</v>
      </c>
      <c r="J38" s="28">
        <f>IF(I38&gt;7,7,I38)</f>
        <v>0</v>
      </c>
    </row>
    <row r="39" spans="1:10" ht="15.75" customHeight="1">
      <c r="A39" s="378"/>
      <c r="B39" s="406" t="s">
        <v>427</v>
      </c>
      <c r="C39" s="407"/>
      <c r="D39" s="407"/>
      <c r="E39" s="408"/>
      <c r="F39" s="31">
        <v>5</v>
      </c>
      <c r="G39" s="42">
        <f>dane!L3</f>
        <v>0</v>
      </c>
      <c r="H39" s="379"/>
      <c r="I39" s="40">
        <f>F39*G39</f>
        <v>0</v>
      </c>
      <c r="J39" s="28">
        <f>IF(I39&gt;5,5,I39)</f>
        <v>0</v>
      </c>
    </row>
    <row r="40" spans="1:10" ht="15.75" customHeight="1">
      <c r="A40" s="22" t="s">
        <v>428</v>
      </c>
      <c r="B40" s="398" t="s">
        <v>429</v>
      </c>
      <c r="C40" s="399"/>
      <c r="D40" s="399"/>
      <c r="E40" s="400"/>
      <c r="F40" s="31">
        <v>10</v>
      </c>
      <c r="G40" s="41">
        <f>dane!M3</f>
        <v>0</v>
      </c>
      <c r="H40" s="379"/>
      <c r="I40" s="40">
        <f>F40*G40</f>
        <v>0</v>
      </c>
      <c r="J40" s="28">
        <f>IF(I40&gt;10,10,I40)</f>
        <v>0</v>
      </c>
    </row>
    <row r="41" spans="1:10">
      <c r="A41" s="22" t="s">
        <v>430</v>
      </c>
      <c r="B41" s="398" t="s">
        <v>431</v>
      </c>
      <c r="C41" s="399"/>
      <c r="D41" s="399"/>
      <c r="E41" s="400"/>
      <c r="F41" s="31">
        <v>10</v>
      </c>
      <c r="G41" s="43">
        <f>dane!U3</f>
        <v>0</v>
      </c>
      <c r="H41" s="380"/>
      <c r="I41" s="44">
        <f>G41</f>
        <v>0</v>
      </c>
      <c r="J41" s="28">
        <f>IF(I41&gt;10,10,I41)</f>
        <v>0</v>
      </c>
    </row>
    <row r="42" spans="1:10" ht="15" customHeight="1">
      <c r="A42" s="376" t="s">
        <v>432</v>
      </c>
      <c r="B42" s="385" t="s">
        <v>434</v>
      </c>
      <c r="C42" s="385"/>
      <c r="D42" s="385"/>
      <c r="E42" s="385"/>
      <c r="F42" s="31"/>
      <c r="G42" s="43"/>
      <c r="H42" s="379">
        <f>J43+J44</f>
        <v>0</v>
      </c>
      <c r="I42" s="44"/>
      <c r="J42" s="28"/>
    </row>
    <row r="43" spans="1:10">
      <c r="A43" s="377"/>
      <c r="B43" s="403" t="s">
        <v>541</v>
      </c>
      <c r="C43" s="404"/>
      <c r="D43" s="404"/>
      <c r="E43" s="405"/>
      <c r="F43" s="31">
        <v>6</v>
      </c>
      <c r="G43" s="42">
        <f>dane!N3</f>
        <v>0</v>
      </c>
      <c r="H43" s="379"/>
      <c r="I43" s="40">
        <f>F43*G43</f>
        <v>0</v>
      </c>
      <c r="J43" s="28">
        <f>IF(I43&gt;6,6,I43)</f>
        <v>0</v>
      </c>
    </row>
    <row r="44" spans="1:10">
      <c r="A44" s="378"/>
      <c r="B44" s="406" t="s">
        <v>542</v>
      </c>
      <c r="C44" s="407"/>
      <c r="D44" s="407"/>
      <c r="E44" s="408"/>
      <c r="F44" s="31">
        <v>4</v>
      </c>
      <c r="G44" s="45">
        <f>dane!O3</f>
        <v>0</v>
      </c>
      <c r="H44" s="380"/>
      <c r="I44" s="40">
        <f>F44*G44</f>
        <v>0</v>
      </c>
      <c r="J44" s="28">
        <f>IF(I44&gt;4,4,I44)</f>
        <v>0</v>
      </c>
    </row>
    <row r="45" spans="1:10" ht="28.5" customHeight="1">
      <c r="A45" s="61" t="s">
        <v>451</v>
      </c>
      <c r="B45" s="418" t="s">
        <v>433</v>
      </c>
      <c r="C45" s="419"/>
      <c r="D45" s="419"/>
      <c r="E45" s="419"/>
      <c r="F45" s="395">
        <v>15</v>
      </c>
      <c r="G45" s="396"/>
      <c r="H45" s="29">
        <v>9</v>
      </c>
      <c r="I45" s="93"/>
      <c r="J45" s="91">
        <f>IF(H45&gt;15,15,H45)</f>
        <v>9</v>
      </c>
    </row>
    <row r="46" spans="1:10" ht="27" customHeight="1">
      <c r="F46" s="393" t="s">
        <v>435</v>
      </c>
      <c r="G46" s="394"/>
      <c r="H46" s="92">
        <f>H10+H34</f>
        <v>55</v>
      </c>
      <c r="I46" s="90"/>
    </row>
    <row r="47" spans="1:10">
      <c r="I47" s="90"/>
    </row>
    <row r="48" spans="1:10">
      <c r="I48" s="90"/>
    </row>
    <row r="49" spans="9:9" ht="18.75" customHeight="1">
      <c r="I49" s="90"/>
    </row>
    <row r="50" spans="9:9" ht="37.5" customHeight="1">
      <c r="I50" s="90"/>
    </row>
    <row r="51" spans="9:9" ht="38.25" customHeight="1"/>
    <row r="52" spans="9:9" ht="37.5" customHeight="1"/>
    <row r="53" spans="9:9" ht="38.25" customHeight="1"/>
    <row r="54" spans="9:9" ht="36" customHeight="1"/>
  </sheetData>
  <mergeCells count="61">
    <mergeCell ref="G1:H1"/>
    <mergeCell ref="A2:H2"/>
    <mergeCell ref="C4:H4"/>
    <mergeCell ref="C6:H6"/>
    <mergeCell ref="B10:G10"/>
    <mergeCell ref="D8:H8"/>
    <mergeCell ref="B11:G11"/>
    <mergeCell ref="A12:A15"/>
    <mergeCell ref="B12:E12"/>
    <mergeCell ref="F12:G12"/>
    <mergeCell ref="B45:E45"/>
    <mergeCell ref="A20:A22"/>
    <mergeCell ref="F16:G16"/>
    <mergeCell ref="B17:E17"/>
    <mergeCell ref="B18:G18"/>
    <mergeCell ref="B19:E19"/>
    <mergeCell ref="B21:E21"/>
    <mergeCell ref="B22:E22"/>
    <mergeCell ref="B35:G35"/>
    <mergeCell ref="B31:E31"/>
    <mergeCell ref="F31:G31"/>
    <mergeCell ref="B13:E13"/>
    <mergeCell ref="B14:E14"/>
    <mergeCell ref="B15:E15"/>
    <mergeCell ref="A16:A17"/>
    <mergeCell ref="B16:E16"/>
    <mergeCell ref="H19:H28"/>
    <mergeCell ref="B24:E24"/>
    <mergeCell ref="B25:E25"/>
    <mergeCell ref="B26:E26"/>
    <mergeCell ref="B27:E27"/>
    <mergeCell ref="F20:G20"/>
    <mergeCell ref="F46:G46"/>
    <mergeCell ref="F45:G45"/>
    <mergeCell ref="B34:G34"/>
    <mergeCell ref="B36:E36"/>
    <mergeCell ref="A37:A39"/>
    <mergeCell ref="B37:E37"/>
    <mergeCell ref="F37:G37"/>
    <mergeCell ref="B38:E38"/>
    <mergeCell ref="B39:E39"/>
    <mergeCell ref="B40:E40"/>
    <mergeCell ref="B41:E41"/>
    <mergeCell ref="B43:E43"/>
    <mergeCell ref="B44:E44"/>
    <mergeCell ref="I29:I33"/>
    <mergeCell ref="A42:A44"/>
    <mergeCell ref="H42:H44"/>
    <mergeCell ref="H13:H15"/>
    <mergeCell ref="B33:E33"/>
    <mergeCell ref="B42:E42"/>
    <mergeCell ref="H36:H41"/>
    <mergeCell ref="B23:E23"/>
    <mergeCell ref="B28:E28"/>
    <mergeCell ref="B29:E29"/>
    <mergeCell ref="F29:G29"/>
    <mergeCell ref="B30:E30"/>
    <mergeCell ref="F30:G30"/>
    <mergeCell ref="F32:G32"/>
    <mergeCell ref="F33:G33"/>
    <mergeCell ref="B32:E32"/>
  </mergeCell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46B1B-8E64-4898-8C72-84D1A409C2BC}">
  <dimension ref="A1:AA3"/>
  <sheetViews>
    <sheetView zoomScaleNormal="100" workbookViewId="0">
      <selection activeCell="A272" sqref="A272:H279"/>
    </sheetView>
  </sheetViews>
  <sheetFormatPr defaultRowHeight="15"/>
  <cols>
    <col min="2" max="2" width="12.42578125" customWidth="1"/>
    <col min="3" max="3" width="15" customWidth="1"/>
    <col min="4" max="4" width="11.42578125" hidden="1" customWidth="1"/>
    <col min="5" max="5" width="37.28515625" customWidth="1"/>
    <col min="6" max="6" width="13.5703125" customWidth="1"/>
    <col min="7" max="7" width="12.42578125" customWidth="1"/>
    <col min="8" max="16" width="15.7109375" customWidth="1"/>
    <col min="17" max="17" width="14.85546875" customWidth="1"/>
    <col min="18" max="18" width="15.5703125" customWidth="1"/>
    <col min="19" max="19" width="15" customWidth="1"/>
    <col min="20" max="21" width="14" customWidth="1"/>
    <col min="22" max="22" width="15" customWidth="1"/>
    <col min="23" max="23" width="13.140625" customWidth="1"/>
    <col min="24" max="24" width="12.42578125" customWidth="1"/>
    <col min="25" max="26" width="10.5703125" customWidth="1"/>
  </cols>
  <sheetData>
    <row r="1" spans="1:27" ht="51" customHeight="1">
      <c r="A1" s="439" t="s">
        <v>355</v>
      </c>
      <c r="B1" s="441" t="s">
        <v>444</v>
      </c>
      <c r="C1" s="442" t="s">
        <v>358</v>
      </c>
      <c r="D1" s="443" t="s">
        <v>359</v>
      </c>
      <c r="E1" s="442" t="s">
        <v>360</v>
      </c>
      <c r="F1" s="442" t="s">
        <v>361</v>
      </c>
      <c r="G1" s="442" t="s">
        <v>362</v>
      </c>
      <c r="H1" s="440" t="s">
        <v>443</v>
      </c>
      <c r="I1" s="440"/>
      <c r="J1" s="440"/>
      <c r="K1" s="440"/>
      <c r="L1" s="440"/>
      <c r="M1" s="440"/>
      <c r="N1" s="440"/>
      <c r="O1" s="436" t="s">
        <v>442</v>
      </c>
      <c r="P1" s="437"/>
      <c r="Q1" s="438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27" ht="148.5" customHeight="1">
      <c r="A2" s="439"/>
      <c r="B2" s="441"/>
      <c r="C2" s="442"/>
      <c r="D2" s="443"/>
      <c r="E2" s="442"/>
      <c r="F2" s="442"/>
      <c r="G2" s="442"/>
      <c r="H2" s="51" t="s">
        <v>441</v>
      </c>
      <c r="I2" s="51" t="s">
        <v>440</v>
      </c>
      <c r="J2" s="51" t="s">
        <v>439</v>
      </c>
      <c r="K2" s="51" t="s">
        <v>438</v>
      </c>
      <c r="L2" s="51" t="s">
        <v>543</v>
      </c>
      <c r="M2" s="51" t="s">
        <v>545</v>
      </c>
      <c r="N2" s="51" t="s">
        <v>544</v>
      </c>
      <c r="O2" s="51" t="s">
        <v>437</v>
      </c>
      <c r="P2" s="51" t="s">
        <v>454</v>
      </c>
      <c r="Q2" s="51" t="s">
        <v>453</v>
      </c>
    </row>
    <row r="3" spans="1:27" ht="60" customHeight="1">
      <c r="A3" s="50" t="str">
        <f>dane!A3</f>
        <v>1.</v>
      </c>
      <c r="B3" s="49">
        <f>SUM(H3:Q3)</f>
        <v>55</v>
      </c>
      <c r="C3" s="47" t="str">
        <f>dane!D3</f>
        <v>(wybierz)</v>
      </c>
      <c r="D3" s="48"/>
      <c r="E3" s="47">
        <f>dane!F3</f>
        <v>0</v>
      </c>
      <c r="F3" s="47" t="str">
        <f>dane!G3</f>
        <v>(wybierz)</v>
      </c>
      <c r="G3" s="46">
        <f>dane!H3</f>
        <v>0</v>
      </c>
      <c r="H3" s="63">
        <f>Ocena!H11</f>
        <v>12</v>
      </c>
      <c r="I3" s="63">
        <f>Ocena!H18</f>
        <v>20</v>
      </c>
      <c r="J3" s="63">
        <f>Ocena!J29</f>
        <v>3</v>
      </c>
      <c r="K3" s="63">
        <f>Ocena!J30</f>
        <v>0</v>
      </c>
      <c r="L3" s="63">
        <f>Ocena!J31</f>
        <v>2</v>
      </c>
      <c r="M3" s="63">
        <f>Ocena!J32</f>
        <v>5</v>
      </c>
      <c r="N3" s="63">
        <f>Ocena!J33</f>
        <v>4</v>
      </c>
      <c r="O3" s="63">
        <f>Ocena!H35</f>
        <v>0</v>
      </c>
      <c r="P3" s="63">
        <f>Ocena!H42</f>
        <v>0</v>
      </c>
      <c r="Q3" s="63">
        <f>Ocena!J45</f>
        <v>9</v>
      </c>
    </row>
  </sheetData>
  <mergeCells count="9">
    <mergeCell ref="O1:Q1"/>
    <mergeCell ref="A1:A2"/>
    <mergeCell ref="H1:N1"/>
    <mergeCell ref="B1:B2"/>
    <mergeCell ref="F1:F2"/>
    <mergeCell ref="G1:G2"/>
    <mergeCell ref="C1:C2"/>
    <mergeCell ref="E1:E2"/>
    <mergeCell ref="D1:D2"/>
  </mergeCells>
  <pageMargins left="0.7" right="0.7" top="0.75" bottom="0.75" header="0.3" footer="0.3"/>
  <pageSetup paperSize="9" orientation="portrait" r:id="rId1"/>
  <ignoredErrors>
    <ignoredError sqref="F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C9F5-CB7E-44D2-8862-673EA08532E0}">
  <dimension ref="A1:I44"/>
  <sheetViews>
    <sheetView zoomScale="115" zoomScaleNormal="115" workbookViewId="0">
      <selection activeCell="A272" sqref="A272:H279"/>
    </sheetView>
  </sheetViews>
  <sheetFormatPr defaultRowHeight="15"/>
  <cols>
    <col min="1" max="1" width="7.5703125" customWidth="1"/>
    <col min="2" max="2" width="31.28515625" customWidth="1"/>
    <col min="6" max="6" width="8.5703125" customWidth="1"/>
    <col min="7" max="7" width="13.140625" customWidth="1"/>
    <col min="8" max="8" width="12.28515625" customWidth="1"/>
  </cols>
  <sheetData>
    <row r="1" spans="1:9">
      <c r="A1" s="16"/>
      <c r="B1" s="17"/>
      <c r="C1" s="17"/>
      <c r="D1" s="17"/>
      <c r="E1" s="17"/>
      <c r="F1" s="18"/>
      <c r="G1" s="423" t="s">
        <v>377</v>
      </c>
      <c r="H1" s="423"/>
    </row>
    <row r="2" spans="1:9">
      <c r="A2" s="424" t="s">
        <v>378</v>
      </c>
      <c r="B2" s="425"/>
      <c r="C2" s="425"/>
      <c r="D2" s="425"/>
      <c r="E2" s="425"/>
      <c r="F2" s="425"/>
      <c r="G2" s="425"/>
      <c r="H2" s="426"/>
    </row>
    <row r="3" spans="1:9">
      <c r="A3" s="16"/>
      <c r="B3" s="17"/>
      <c r="C3" s="17"/>
      <c r="D3" s="17"/>
      <c r="E3" s="17"/>
      <c r="F3" s="18"/>
      <c r="G3" s="18"/>
      <c r="H3" s="18"/>
    </row>
    <row r="4" spans="1:9">
      <c r="A4" s="16" t="s">
        <v>379</v>
      </c>
      <c r="B4" s="17"/>
      <c r="C4" s="427" t="str">
        <f>dane!B3</f>
        <v>IR-VII.801.19.XXX.2020</v>
      </c>
      <c r="D4" s="428"/>
      <c r="E4" s="428"/>
      <c r="F4" s="428"/>
      <c r="G4" s="428"/>
      <c r="H4" s="429"/>
    </row>
    <row r="5" spans="1:9">
      <c r="A5" s="16"/>
      <c r="B5" s="17"/>
      <c r="C5" s="19"/>
      <c r="D5" s="19"/>
      <c r="E5" s="19"/>
      <c r="F5" s="20"/>
      <c r="G5" s="20"/>
      <c r="H5" s="20"/>
    </row>
    <row r="6" spans="1:9" ht="30" customHeight="1">
      <c r="A6" s="16" t="s">
        <v>380</v>
      </c>
      <c r="B6" s="17"/>
      <c r="C6" s="430">
        <f>dane!F3</f>
        <v>0</v>
      </c>
      <c r="D6" s="430"/>
      <c r="E6" s="430"/>
      <c r="F6" s="430"/>
      <c r="G6" s="430"/>
      <c r="H6" s="430"/>
    </row>
    <row r="7" spans="1:9">
      <c r="A7" s="16"/>
      <c r="B7" s="17"/>
      <c r="C7" s="19"/>
      <c r="D7" s="19"/>
      <c r="E7" s="19"/>
      <c r="F7" s="20"/>
      <c r="G7" s="20"/>
      <c r="H7" s="20"/>
    </row>
    <row r="8" spans="1:9">
      <c r="A8" s="16" t="s">
        <v>381</v>
      </c>
      <c r="B8" s="17"/>
      <c r="C8" s="21" t="s">
        <v>553</v>
      </c>
      <c r="D8" s="434" t="str">
        <f>dane!D3</f>
        <v>(wybierz)</v>
      </c>
      <c r="E8" s="434"/>
      <c r="F8" s="434"/>
      <c r="G8" s="434"/>
      <c r="H8" s="435"/>
    </row>
    <row r="9" spans="1:9">
      <c r="A9" s="16"/>
      <c r="B9" s="17"/>
      <c r="C9" s="17"/>
      <c r="D9" s="17"/>
      <c r="E9" s="17"/>
      <c r="F9" s="18"/>
      <c r="G9" s="18"/>
      <c r="H9" s="18"/>
    </row>
    <row r="10" spans="1:9" ht="23.25" customHeight="1">
      <c r="A10" s="59" t="s">
        <v>374</v>
      </c>
      <c r="B10" s="453" t="s">
        <v>382</v>
      </c>
      <c r="C10" s="454"/>
      <c r="D10" s="454"/>
      <c r="E10" s="454"/>
      <c r="F10" s="454"/>
      <c r="G10" s="455"/>
      <c r="H10" s="58">
        <f>SUM(H11+H14+H23+H24+H25+H26+H27)</f>
        <v>46</v>
      </c>
      <c r="I10" s="94"/>
    </row>
    <row r="11" spans="1:9" ht="30" customHeight="1">
      <c r="A11" s="60" t="s">
        <v>383</v>
      </c>
      <c r="B11" s="446" t="s">
        <v>384</v>
      </c>
      <c r="C11" s="447"/>
      <c r="D11" s="447"/>
      <c r="E11" s="447"/>
      <c r="F11" s="447"/>
      <c r="G11" s="448"/>
      <c r="H11" s="55">
        <f>zbiorczy!H3</f>
        <v>12</v>
      </c>
    </row>
    <row r="12" spans="1:9" ht="30" customHeight="1">
      <c r="A12" s="23" t="s">
        <v>385</v>
      </c>
      <c r="B12" s="451" t="s">
        <v>386</v>
      </c>
      <c r="C12" s="434"/>
      <c r="D12" s="434"/>
      <c r="E12" s="434"/>
      <c r="F12" s="434"/>
      <c r="G12" s="435"/>
      <c r="H12" s="57">
        <f>Ocena!J13</f>
        <v>0</v>
      </c>
    </row>
    <row r="13" spans="1:9" ht="30" customHeight="1">
      <c r="A13" s="23" t="s">
        <v>390</v>
      </c>
      <c r="B13" s="451" t="s">
        <v>536</v>
      </c>
      <c r="C13" s="434"/>
      <c r="D13" s="434"/>
      <c r="E13" s="434"/>
      <c r="F13" s="434"/>
      <c r="G13" s="435"/>
      <c r="H13" s="57">
        <f>Ocena!J17</f>
        <v>12</v>
      </c>
    </row>
    <row r="14" spans="1:9" ht="30" customHeight="1">
      <c r="A14" s="56" t="s">
        <v>392</v>
      </c>
      <c r="B14" s="446" t="s">
        <v>393</v>
      </c>
      <c r="C14" s="447"/>
      <c r="D14" s="447"/>
      <c r="E14" s="447"/>
      <c r="F14" s="447"/>
      <c r="G14" s="448"/>
      <c r="H14" s="55">
        <f>zbiorczy!I3</f>
        <v>20</v>
      </c>
    </row>
    <row r="15" spans="1:9" ht="30" customHeight="1">
      <c r="A15" s="22" t="s">
        <v>394</v>
      </c>
      <c r="B15" s="451" t="s">
        <v>533</v>
      </c>
      <c r="C15" s="434"/>
      <c r="D15" s="434"/>
      <c r="E15" s="434"/>
      <c r="F15" s="434"/>
      <c r="G15" s="435"/>
      <c r="H15" s="57">
        <f>Ocena!J19</f>
        <v>0</v>
      </c>
    </row>
    <row r="16" spans="1:9" ht="30" customHeight="1">
      <c r="A16" s="22" t="s">
        <v>395</v>
      </c>
      <c r="B16" s="451" t="s">
        <v>364</v>
      </c>
      <c r="C16" s="434"/>
      <c r="D16" s="434"/>
      <c r="E16" s="434"/>
      <c r="F16" s="434"/>
      <c r="G16" s="435"/>
      <c r="H16" s="57">
        <f>Ocena!J21</f>
        <v>0</v>
      </c>
    </row>
    <row r="17" spans="1:8" ht="40.5" customHeight="1">
      <c r="A17" s="22" t="s">
        <v>398</v>
      </c>
      <c r="B17" s="451" t="s">
        <v>399</v>
      </c>
      <c r="C17" s="434"/>
      <c r="D17" s="434"/>
      <c r="E17" s="434"/>
      <c r="F17" s="434"/>
      <c r="G17" s="435"/>
      <c r="H17" s="57">
        <f>Ocena!J23</f>
        <v>3</v>
      </c>
    </row>
    <row r="18" spans="1:8" ht="30" customHeight="1">
      <c r="A18" s="22" t="s">
        <v>400</v>
      </c>
      <c r="B18" s="451" t="s">
        <v>401</v>
      </c>
      <c r="C18" s="434"/>
      <c r="D18" s="434"/>
      <c r="E18" s="434"/>
      <c r="F18" s="434"/>
      <c r="G18" s="435"/>
      <c r="H18" s="57">
        <f>Ocena!J24</f>
        <v>4</v>
      </c>
    </row>
    <row r="19" spans="1:8" ht="30" customHeight="1">
      <c r="A19" s="22" t="s">
        <v>402</v>
      </c>
      <c r="B19" s="451" t="s">
        <v>403</v>
      </c>
      <c r="C19" s="434"/>
      <c r="D19" s="434"/>
      <c r="E19" s="434"/>
      <c r="F19" s="434"/>
      <c r="G19" s="435"/>
      <c r="H19" s="57">
        <f>Ocena!J25</f>
        <v>1</v>
      </c>
    </row>
    <row r="20" spans="1:8" ht="30" customHeight="1">
      <c r="A20" s="22" t="s">
        <v>404</v>
      </c>
      <c r="B20" s="451" t="s">
        <v>405</v>
      </c>
      <c r="C20" s="434"/>
      <c r="D20" s="434"/>
      <c r="E20" s="434"/>
      <c r="F20" s="434"/>
      <c r="G20" s="435"/>
      <c r="H20" s="57">
        <f>Ocena!J26</f>
        <v>3</v>
      </c>
    </row>
    <row r="21" spans="1:8" ht="30" customHeight="1">
      <c r="A21" s="22" t="s">
        <v>406</v>
      </c>
      <c r="B21" s="451" t="s">
        <v>407</v>
      </c>
      <c r="C21" s="434"/>
      <c r="D21" s="434"/>
      <c r="E21" s="434"/>
      <c r="F21" s="434"/>
      <c r="G21" s="435"/>
      <c r="H21" s="57">
        <f>Ocena!J27</f>
        <v>4</v>
      </c>
    </row>
    <row r="22" spans="1:8" ht="30" customHeight="1">
      <c r="A22" s="22" t="s">
        <v>408</v>
      </c>
      <c r="B22" s="451" t="s">
        <v>409</v>
      </c>
      <c r="C22" s="434"/>
      <c r="D22" s="434"/>
      <c r="E22" s="434"/>
      <c r="F22" s="434"/>
      <c r="G22" s="435"/>
      <c r="H22" s="57">
        <f>Ocena!J28</f>
        <v>5</v>
      </c>
    </row>
    <row r="23" spans="1:8" ht="30" customHeight="1">
      <c r="A23" s="56" t="s">
        <v>410</v>
      </c>
      <c r="B23" s="446" t="s">
        <v>411</v>
      </c>
      <c r="C23" s="447"/>
      <c r="D23" s="447"/>
      <c r="E23" s="447"/>
      <c r="F23" s="447"/>
      <c r="G23" s="448"/>
      <c r="H23" s="55">
        <f>zbiorczy!J3</f>
        <v>3</v>
      </c>
    </row>
    <row r="24" spans="1:8" ht="30" customHeight="1">
      <c r="A24" s="56" t="s">
        <v>412</v>
      </c>
      <c r="B24" s="446" t="s">
        <v>413</v>
      </c>
      <c r="C24" s="447"/>
      <c r="D24" s="447"/>
      <c r="E24" s="447"/>
      <c r="F24" s="447"/>
      <c r="G24" s="448"/>
      <c r="H24" s="55">
        <f>zbiorczy!K3</f>
        <v>0</v>
      </c>
    </row>
    <row r="25" spans="1:8" ht="30" customHeight="1">
      <c r="A25" s="56" t="s">
        <v>414</v>
      </c>
      <c r="B25" s="446" t="s">
        <v>417</v>
      </c>
      <c r="C25" s="447"/>
      <c r="D25" s="447"/>
      <c r="E25" s="447"/>
      <c r="F25" s="447"/>
      <c r="G25" s="448"/>
      <c r="H25" s="55">
        <f>zbiorczy!L$3</f>
        <v>2</v>
      </c>
    </row>
    <row r="26" spans="1:8" ht="30" customHeight="1">
      <c r="A26" s="56" t="s">
        <v>415</v>
      </c>
      <c r="B26" s="446" t="s">
        <v>418</v>
      </c>
      <c r="C26" s="447"/>
      <c r="D26" s="447"/>
      <c r="E26" s="447"/>
      <c r="F26" s="447"/>
      <c r="G26" s="448"/>
      <c r="H26" s="55">
        <f>zbiorczy!M$3</f>
        <v>5</v>
      </c>
    </row>
    <row r="27" spans="1:8" ht="30" customHeight="1">
      <c r="A27" s="56" t="s">
        <v>546</v>
      </c>
      <c r="B27" s="446" t="s">
        <v>419</v>
      </c>
      <c r="C27" s="447"/>
      <c r="D27" s="447"/>
      <c r="E27" s="447"/>
      <c r="F27" s="447"/>
      <c r="G27" s="448"/>
      <c r="H27" s="55">
        <f>zbiorczy!N3</f>
        <v>4</v>
      </c>
    </row>
    <row r="28" spans="1:8" ht="30" customHeight="1">
      <c r="A28" s="59" t="s">
        <v>420</v>
      </c>
      <c r="B28" s="452" t="s">
        <v>421</v>
      </c>
      <c r="C28" s="452"/>
      <c r="D28" s="452"/>
      <c r="E28" s="452"/>
      <c r="F28" s="452"/>
      <c r="G28" s="452"/>
      <c r="H28" s="58">
        <f>SUM(H29+H34+H35)</f>
        <v>9</v>
      </c>
    </row>
    <row r="29" spans="1:8" ht="30" customHeight="1">
      <c r="A29" s="56" t="s">
        <v>422</v>
      </c>
      <c r="B29" s="446" t="s">
        <v>436</v>
      </c>
      <c r="C29" s="447"/>
      <c r="D29" s="447"/>
      <c r="E29" s="447"/>
      <c r="F29" s="447"/>
      <c r="G29" s="448"/>
      <c r="H29" s="55">
        <f>zbiorczy!O3</f>
        <v>0</v>
      </c>
    </row>
    <row r="30" spans="1:8" ht="30" customHeight="1">
      <c r="A30" s="22" t="s">
        <v>423</v>
      </c>
      <c r="B30" s="451" t="s">
        <v>424</v>
      </c>
      <c r="C30" s="434"/>
      <c r="D30" s="434"/>
      <c r="E30" s="434"/>
      <c r="F30" s="434"/>
      <c r="G30" s="435"/>
      <c r="H30" s="57">
        <f>Ocena!J36</f>
        <v>0</v>
      </c>
    </row>
    <row r="31" spans="1:8" ht="30" customHeight="1">
      <c r="A31" s="22" t="s">
        <v>425</v>
      </c>
      <c r="B31" s="451" t="s">
        <v>426</v>
      </c>
      <c r="C31" s="434"/>
      <c r="D31" s="434"/>
      <c r="E31" s="434"/>
      <c r="F31" s="434"/>
      <c r="G31" s="435"/>
      <c r="H31" s="57">
        <f>Ocena!J38+Ocena!J39</f>
        <v>0</v>
      </c>
    </row>
    <row r="32" spans="1:8" ht="30" customHeight="1">
      <c r="A32" s="22" t="s">
        <v>428</v>
      </c>
      <c r="B32" s="451" t="s">
        <v>429</v>
      </c>
      <c r="C32" s="434"/>
      <c r="D32" s="434"/>
      <c r="E32" s="434"/>
      <c r="F32" s="434"/>
      <c r="G32" s="435"/>
      <c r="H32" s="57">
        <f>Ocena!J40</f>
        <v>0</v>
      </c>
    </row>
    <row r="33" spans="1:8" ht="30" customHeight="1">
      <c r="A33" s="22" t="s">
        <v>430</v>
      </c>
      <c r="B33" s="451" t="s">
        <v>431</v>
      </c>
      <c r="C33" s="434"/>
      <c r="D33" s="434"/>
      <c r="E33" s="434"/>
      <c r="F33" s="434"/>
      <c r="G33" s="435"/>
      <c r="H33" s="57">
        <f>Ocena!J41</f>
        <v>0</v>
      </c>
    </row>
    <row r="34" spans="1:8" ht="30" customHeight="1">
      <c r="A34" s="56" t="s">
        <v>432</v>
      </c>
      <c r="B34" s="446" t="s">
        <v>434</v>
      </c>
      <c r="C34" s="447"/>
      <c r="D34" s="447"/>
      <c r="E34" s="447"/>
      <c r="F34" s="447"/>
      <c r="G34" s="448"/>
      <c r="H34" s="55">
        <f>zbiorczy!P3</f>
        <v>0</v>
      </c>
    </row>
    <row r="35" spans="1:8" ht="30" customHeight="1">
      <c r="A35" s="56" t="s">
        <v>452</v>
      </c>
      <c r="B35" s="446" t="s">
        <v>433</v>
      </c>
      <c r="C35" s="447"/>
      <c r="D35" s="447"/>
      <c r="E35" s="447"/>
      <c r="F35" s="447"/>
      <c r="G35" s="448"/>
      <c r="H35" s="55">
        <f>zbiorczy!Q3</f>
        <v>9</v>
      </c>
    </row>
    <row r="36" spans="1:8" ht="33.75" customHeight="1">
      <c r="A36" s="16"/>
      <c r="B36" s="17"/>
      <c r="C36" s="17"/>
      <c r="D36" s="17"/>
      <c r="E36" s="17"/>
      <c r="F36" s="449" t="s">
        <v>435</v>
      </c>
      <c r="G36" s="450"/>
      <c r="H36" s="54">
        <f>SUM(H30:H33,H35,H23:H27,H15:H22,H12:H13,H34)</f>
        <v>55</v>
      </c>
    </row>
    <row r="37" spans="1:8">
      <c r="A37" s="16"/>
      <c r="B37" s="17"/>
      <c r="C37" s="17"/>
      <c r="D37" s="17"/>
      <c r="E37" s="17"/>
      <c r="F37" s="18"/>
      <c r="G37" s="18"/>
      <c r="H37" s="18"/>
    </row>
    <row r="38" spans="1:8">
      <c r="A38" s="16"/>
      <c r="B38" s="17"/>
      <c r="C38" s="17"/>
      <c r="D38" s="17"/>
      <c r="E38" s="17"/>
      <c r="F38" s="18"/>
      <c r="G38" s="18"/>
      <c r="H38" s="18"/>
    </row>
    <row r="39" spans="1:8">
      <c r="A39" s="16"/>
      <c r="B39" s="53" t="s">
        <v>450</v>
      </c>
      <c r="C39" s="17"/>
      <c r="D39" s="17"/>
      <c r="E39" s="17"/>
      <c r="F39" s="18"/>
      <c r="G39" s="18"/>
      <c r="H39" s="18"/>
    </row>
    <row r="40" spans="1:8">
      <c r="A40" s="16"/>
      <c r="B40" s="52" t="s">
        <v>449</v>
      </c>
      <c r="C40" s="445"/>
      <c r="D40" s="445"/>
      <c r="E40" s="445"/>
      <c r="F40" s="445"/>
      <c r="G40" s="445"/>
      <c r="H40" s="445"/>
    </row>
    <row r="41" spans="1:8">
      <c r="A41" s="16"/>
      <c r="B41" s="52" t="s">
        <v>448</v>
      </c>
      <c r="C41" s="444"/>
      <c r="D41" s="444"/>
      <c r="E41" s="444"/>
      <c r="F41" s="444"/>
      <c r="G41" s="444"/>
      <c r="H41" s="444"/>
    </row>
    <row r="42" spans="1:8">
      <c r="A42" s="16"/>
      <c r="B42" s="52" t="s">
        <v>447</v>
      </c>
      <c r="C42" s="444"/>
      <c r="D42" s="444"/>
      <c r="E42" s="444"/>
      <c r="F42" s="444"/>
      <c r="G42" s="444"/>
      <c r="H42" s="444"/>
    </row>
    <row r="43" spans="1:8">
      <c r="A43" s="16"/>
      <c r="B43" s="52" t="s">
        <v>446</v>
      </c>
      <c r="C43" s="444"/>
      <c r="D43" s="444"/>
      <c r="E43" s="444"/>
      <c r="F43" s="444"/>
      <c r="G43" s="444"/>
      <c r="H43" s="444"/>
    </row>
    <row r="44" spans="1:8">
      <c r="A44" s="16"/>
      <c r="B44" s="52" t="s">
        <v>445</v>
      </c>
      <c r="C44" s="444"/>
      <c r="D44" s="444"/>
      <c r="E44" s="444"/>
      <c r="F44" s="444"/>
      <c r="G44" s="444"/>
      <c r="H44" s="444"/>
    </row>
  </sheetData>
  <mergeCells count="37">
    <mergeCell ref="B10:G10"/>
    <mergeCell ref="G1:H1"/>
    <mergeCell ref="A2:H2"/>
    <mergeCell ref="C4:H4"/>
    <mergeCell ref="C6:H6"/>
    <mergeCell ref="D8:H8"/>
    <mergeCell ref="B25:G25"/>
    <mergeCell ref="B11:G11"/>
    <mergeCell ref="B14:G14"/>
    <mergeCell ref="B23:G23"/>
    <mergeCell ref="B24:G24"/>
    <mergeCell ref="B12:G12"/>
    <mergeCell ref="B13:G13"/>
    <mergeCell ref="B15:G15"/>
    <mergeCell ref="B16:G16"/>
    <mergeCell ref="B17:G17"/>
    <mergeCell ref="B18:G18"/>
    <mergeCell ref="B19:G19"/>
    <mergeCell ref="B20:G20"/>
    <mergeCell ref="B21:G21"/>
    <mergeCell ref="B22:G22"/>
    <mergeCell ref="B26:G26"/>
    <mergeCell ref="F36:G36"/>
    <mergeCell ref="B27:G27"/>
    <mergeCell ref="B31:G31"/>
    <mergeCell ref="B32:G32"/>
    <mergeCell ref="B33:G33"/>
    <mergeCell ref="B30:G30"/>
    <mergeCell ref="B28:G28"/>
    <mergeCell ref="B29:G29"/>
    <mergeCell ref="B35:G35"/>
    <mergeCell ref="B34:G34"/>
    <mergeCell ref="C44:H44"/>
    <mergeCell ref="C40:H40"/>
    <mergeCell ref="C41:H41"/>
    <mergeCell ref="C42:H42"/>
    <mergeCell ref="C43:H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wniosek</vt:lpstr>
      <vt:lpstr>powiaty</vt:lpstr>
      <vt:lpstr>gminy</vt:lpstr>
      <vt:lpstr>inne</vt:lpstr>
      <vt:lpstr>dane</vt:lpstr>
      <vt:lpstr>Ocena</vt:lpstr>
      <vt:lpstr>zbiorczy</vt:lpstr>
      <vt:lpstr>Karta oceny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menes</cp:lastModifiedBy>
  <cp:lastPrinted>2022-07-11T11:37:39Z</cp:lastPrinted>
  <dcterms:created xsi:type="dcterms:W3CDTF">2019-02-27T10:07:58Z</dcterms:created>
  <dcterms:modified xsi:type="dcterms:W3CDTF">2022-07-22T09:23:22Z</dcterms:modified>
</cp:coreProperties>
</file>